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OBRAS SECOPE-CAED\2do. Paquete\Rodeo\"/>
    </mc:Choice>
  </mc:AlternateContent>
  <xr:revisionPtr revIDLastSave="0" documentId="13_ncr:1_{C3633A21-BE7A-4653-A14B-7B22ECF49E0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PTAR" sheetId="2" r:id="rId1"/>
  </sheets>
  <definedNames>
    <definedName name="_xlnm.Print_Area" localSheetId="0">PTAR!$A$1:$G$425</definedName>
    <definedName name="_xlnm.Print_Titles" localSheetId="0">PTAR!$1:$8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3" i="2" l="1"/>
  <c r="D154" i="2"/>
  <c r="D156" i="2"/>
  <c r="D155" i="2"/>
  <c r="D157" i="2"/>
  <c r="D158" i="2"/>
  <c r="D159" i="2"/>
  <c r="D161" i="2"/>
  <c r="D163" i="2"/>
  <c r="D164" i="2"/>
  <c r="D165" i="2"/>
  <c r="D166" i="2"/>
  <c r="D167" i="2"/>
  <c r="D168" i="2"/>
  <c r="D169" i="2"/>
  <c r="D174" i="2"/>
  <c r="D177" i="2"/>
  <c r="D178" i="2"/>
  <c r="D179" i="2"/>
  <c r="D180" i="2"/>
  <c r="D190" i="2"/>
  <c r="D191" i="2"/>
  <c r="D192" i="2"/>
  <c r="D75" i="2"/>
  <c r="D89" i="2"/>
  <c r="D122" i="2"/>
  <c r="D123" i="2"/>
  <c r="D124" i="2"/>
  <c r="D125" i="2" s="1"/>
  <c r="D126" i="2"/>
  <c r="D204" i="2"/>
  <c r="D205" i="2"/>
  <c r="D206" i="2"/>
  <c r="D207" i="2"/>
  <c r="D220" i="2"/>
  <c r="D221" i="2"/>
  <c r="D222" i="2"/>
  <c r="D223" i="2"/>
  <c r="D224" i="2"/>
  <c r="G547" i="2"/>
  <c r="G55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E24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TENIA  340 SE PUSO 310
</t>
        </r>
      </text>
    </comment>
    <comment ref="E27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Usuario:TENIA 420 PESOS X M2</t>
        </r>
      </text>
    </comment>
    <comment ref="E29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TENIA 3,350 POR M3
</t>
        </r>
      </text>
    </comment>
    <comment ref="E74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TENIA 2810.21
</t>
        </r>
      </text>
    </comment>
    <comment ref="D7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TENIA 752.00</t>
        </r>
      </text>
    </comment>
    <comment ref="D84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TENIA 1.6 SE REDUJO A 0.8 TON
</t>
        </r>
      </text>
    </comment>
  </commentList>
</comments>
</file>

<file path=xl/sharedStrings.xml><?xml version="1.0" encoding="utf-8"?>
<sst xmlns="http://schemas.openxmlformats.org/spreadsheetml/2006/main" count="1130" uniqueCount="591">
  <si>
    <t>OBRA:</t>
  </si>
  <si>
    <t>PRESUPUESTO DE OBRA</t>
  </si>
  <si>
    <t>CLAVE</t>
  </si>
  <si>
    <t>CONCEPTO</t>
  </si>
  <si>
    <t>UNIDAD</t>
  </si>
  <si>
    <t>CANTIDAD</t>
  </si>
  <si>
    <t>IMPORTE</t>
  </si>
  <si>
    <t>LOTE</t>
  </si>
  <si>
    <t>PRELIMINARES</t>
  </si>
  <si>
    <t>SUBTOTAL</t>
  </si>
  <si>
    <t>CAJA DE EXCEDENCIAS</t>
  </si>
  <si>
    <t>CERCADO Y FACHADA PRINCIPAL</t>
  </si>
  <si>
    <t>CÁRCAMO DE AGUA CRUDA</t>
  </si>
  <si>
    <t>POLIPASTO Y CONTENEDOR EN CBAC</t>
  </si>
  <si>
    <t>REACTOR ANAEROBIO DE FLUJO ASCENDENTE</t>
  </si>
  <si>
    <t>EMISOR DE AGUA TRATADA</t>
  </si>
  <si>
    <t>LECHOS  DE SECADO DE LODOS</t>
  </si>
  <si>
    <t>EDIFICIO DE OPERACIÓN Y CONTROL, ALMACEN Y DESINFECCIÓN</t>
  </si>
  <si>
    <t>PAVIMENTOS</t>
  </si>
  <si>
    <t>JARDINERÍA</t>
  </si>
  <si>
    <t>LÍNEA DE AGUA POTABLE</t>
  </si>
  <si>
    <t>CISTERNA DE AGUA POTABLE</t>
  </si>
  <si>
    <t>Subtotal</t>
  </si>
  <si>
    <t>P.U.</t>
  </si>
  <si>
    <t>MAT01</t>
  </si>
  <si>
    <t>ESTUDIOS Y LEVANTAMIENTO TOPOGRAFICOS</t>
  </si>
  <si>
    <t>MAT02</t>
  </si>
  <si>
    <t>CARACTERIZACION DEL AGUA POR LABORATORIO CERTIFICADO ( Inicio de obra Y TERMINO)</t>
  </si>
  <si>
    <t>MAT04</t>
  </si>
  <si>
    <t>ESTUDIO DE MECANICA DE SUELOS ( COMPACTACIONES, CAPACIDAD DE CARGA)</t>
  </si>
  <si>
    <t>SC/1.1</t>
  </si>
  <si>
    <t>DESAGUE Y RETIRO DE MATERIAL SATURADO EN LAGUNA DE OXIDACIÓN INCLUYE, ACARREO HASTA  1 KM ,MATERIALES, MANO DE OBRA, HERRAMIENTA Y EQUIPO NECESARIO PARA SU CORRECTA Y TOTAL EJECUCION</t>
  </si>
  <si>
    <t>M3</t>
  </si>
  <si>
    <t>SC/2</t>
  </si>
  <si>
    <t>ESTABILIZACIÓN DEL TERRENO CON MATERIAL LAJA MEDIDO COMPACTO INCL. SUMINISTRO, TENDIDO, ACARREO Y COMPACTADO CON EQUIPO  PATA DE CABRA O MOTOCONFORMADORA INCL. MATERIALES, MANO DE OBRA Y EQUIPO NECESARIO PARA SU CORRECTA Y TOTAL EJECUCIÓN</t>
  </si>
  <si>
    <t>S/C3</t>
  </si>
  <si>
    <t>SUMINISTRO Y TENDIDO DE MATERIAL DE BANCO ( 30 CMS DE ESPESOR)  CALIDAD SUB BASE  EN CAPAS DE 20 CMS.  COMPACTADO AL 95% DE SU PVSS INCL. MATERIALES, MANO DE OBRA, HERRAMIENTA Y EQUIPO NECESARIO PARA SU CORRACTA Y TOTAL EJECUCION</t>
  </si>
  <si>
    <t>45.1050.4010.0120</t>
  </si>
  <si>
    <t>Trazo y nivelación del terreno para desplante de estructuras con uso de equipo topográfico, estableciendo ejes auxiliares, referencias definitivas, crucetas y mojoneras.</t>
  </si>
  <si>
    <t>M2</t>
  </si>
  <si>
    <t>45.1200.2050.0020</t>
  </si>
  <si>
    <t>Excavación con máquina para estructuras en material B en seco. Incluye: afloje, extracción del material, afine de taludes y fondo y conservación hasta la construcción de la estructura de 0.00 a 2.00 metros de profundidad.</t>
  </si>
  <si>
    <t>45.1200.2050.0040</t>
  </si>
  <si>
    <t>Excavación con máquina para estructuras en material B en seco. Incluye: afloje, extracción del material, afine de taludes y fondo y conservación hasta la construcción de la estructura de 2.00 a 4.00 metros de profundidad.</t>
  </si>
  <si>
    <t>45.1300.1010.0602</t>
  </si>
  <si>
    <t>Compactación de terreno natural al 90% de su P.V.S.M. con compactador liso vibratorio.</t>
  </si>
  <si>
    <t>45.1300.1010.0070</t>
  </si>
  <si>
    <t>Relleno con material de banco (tepetate) compactado con compactador con equipos mecánicos en capas de 20 cm de espesor al 95%, incluye: acarreo dentro de la obra, mano de obra, equipo y herramienta.</t>
  </si>
  <si>
    <t>45.1350.1010.0080</t>
  </si>
  <si>
    <t>Carga a maquina y acarreo en camión propio o alquilado de materiales excedentes de desazolves, excavaciones, etc., transito sobre revestimiento, terracería o brecha el primer km. Incluye: camión inactivo durante la carga y descarga a volteo.</t>
  </si>
  <si>
    <t>45.1350.1010.0100</t>
  </si>
  <si>
    <t>Acarreo en camión propio o alquilado de materiales excedentes de desazolves, excavaciones, etc., transito sobre revestimiento, terracería o brecha en kilómetros subsecuentes.</t>
  </si>
  <si>
    <t>MKM</t>
  </si>
  <si>
    <t>45.1800.1010.0060</t>
  </si>
  <si>
    <t>Cimbra aparente en estructuras con triplay de 16 mm de 1.22 x 2.44 m de 1 usos incluye, barrotes, polines, puntales de refuerzo de madera, curado, alambron y alambres de amarre de cimbra, clavo de 4 y 2 1/2" y descimbrado, incluye material y mano de obra P.U.O.T.."</t>
  </si>
  <si>
    <t>45.1250.1010.0020</t>
  </si>
  <si>
    <t>Plantilla de concreto simple hecho en obra de F'c = 100 kg/cm², espesor de 5 cm. Incluye: preparación del desplante, vaciado y curado.</t>
  </si>
  <si>
    <t>40.1700.4010.0070</t>
  </si>
  <si>
    <t>Suministro y colocación de concreto premezclado tipo II, resistente a los sulfatos f´c = 250 kg/cm2 bombeado para estructuras T.M.A. 3/4 vibrado y curado con aditivo curafest, incluye: pruebas de laboratorio P.U.O.T."</t>
  </si>
  <si>
    <t>45.1700.1010.0080</t>
  </si>
  <si>
    <t>Elaboracion y vaciado de concreto hidraulico  f'c= 150 kg/cm2 con revolvedora, t.m.a. 3/4", cemento portland, agua limpia, incluye: mano de obra y materiales necesarios para su elaboracion</t>
  </si>
  <si>
    <t>45.1750.1010.0080</t>
  </si>
  <si>
    <t>Suministro de varilla corrugada del no.4 (1/2), fy=4200 kg/cm2, puesto en la bodega de la obra, incluye: traslado y maniobras"</t>
  </si>
  <si>
    <t>TON</t>
  </si>
  <si>
    <t>45.1750.2010.0080</t>
  </si>
  <si>
    <t>Habilitado y armado de varilla corrugada del no.4 (1/2), f'y=4200 kg/cm2 conforme a especificaciones del proyecto, incluye: mano de obra, cortes, doblados, amarres, traslapes y todos los materiales necesarios para su colocación."</t>
  </si>
  <si>
    <t>45.1850.1020.0080</t>
  </si>
  <si>
    <t>Suministro de cinta de PVC ojillada de 229 mm de ancho incluye cortes y desperdicios.</t>
  </si>
  <si>
    <t>ML</t>
  </si>
  <si>
    <t>45.1500.2010.0420</t>
  </si>
  <si>
    <t>Suministro y colocación de compuerta manual tipo Miller,   con cuerpo de acero inoxidable, para tubería de 450 mm de diámetro: Incluye   todo lo necesario para su correcto funcionamiento.</t>
  </si>
  <si>
    <t>PZA</t>
  </si>
  <si>
    <t>35.1500.3010.0220</t>
  </si>
  <si>
    <t>Suministro e  instalación de marco con tapa de fo.fo. 50 x 50 cms, peso (75 kgs.) P.U.O.T.</t>
  </si>
  <si>
    <t>45.1500.1060.0060</t>
  </si>
  <si>
    <t>Suministro y colocación de escalera marina a base de tubo de acero al carbon de 1 1/4 de diámetro con peldaños @ 40 cm de 50 cm de ancho y 3.00 m de longitud. Incluye:anclajes, primer inorganico de Zn, pintura de esmalte anticorrosivo color amarillo caterpillar."</t>
  </si>
  <si>
    <t>40.1850.1050.0300</t>
  </si>
  <si>
    <t>Suministro de tubería de polietileno para alcantarillado de alta densidad N-12, incluye: fletes, acarreos y maniobras locales puesto L.A. B. en el almacen de la obra en la localidad, uniones en parte proporcional con 300 mm. de diametro.</t>
  </si>
  <si>
    <t>40.1850.2010.0300</t>
  </si>
  <si>
    <t>Instalación de tubería de polietileno para alcantarillado alta densidad N-12, incluye: junteo, pruebas, bajada del material y el equipo de prueba para el diametro de 300 mm.</t>
  </si>
  <si>
    <t>45.1450.3010.0142</t>
  </si>
  <si>
    <t>Cadena perimetral a base de concreto f'c = 200 kg/cm2 de 30 cm x 20 cm, armada con 4 varillas de 3/8 y estribos de 1/4" @ 20 cm. Incluye: Elaboración, vaciado, vibrado y curado del concreto, cimbra, descimbra, herramienta, equipo y mano de obra."</t>
  </si>
  <si>
    <t>45.1650.4010.0070</t>
  </si>
  <si>
    <t>Puerta en dos hojas de malla reja Deacero con varilla cal. 6, en panel de 2.50 mts. de altura y 6.0 mts. de largo. Incluye: marco de 2.50 mts. de altura y 3.0 mts. de ancho cada hoja, tapón poste de polietileno color negro, 4 abrazaderas por postey tornillos para fijación y bisagras, construcción bajo plano del fabricante con altura total de 2.50 mts.</t>
  </si>
  <si>
    <t>45.2400.1010.0040</t>
  </si>
  <si>
    <t>Cerca de malla ciclón  calibre 11 con abertura 6 x 6 cm por 2.5 m de altura, incluye: concreto f c = 200 kg/cm  para cimentar postes  con espada integrada de 1 7/8 cal. 18 de 3.00 mts. de altura, postes esquineros de 2 7/8" cal 16 de 3.50 mts, marco superior con tubo de 1 3/8" reducido en un lado, remate con tres líneas de púas, para tener una altura total de 3.00 mts."</t>
  </si>
  <si>
    <t>40.1200.2050.0020</t>
  </si>
  <si>
    <t>40.1200.2050.0040</t>
  </si>
  <si>
    <t>40.1200.2050.0060</t>
  </si>
  <si>
    <t>Excavación con máquina para estructuras en material B en seco. Incluye: afloje, extracción del material, afine de taludes y fondo y conservación hasta la construcción de la estructura de 4.00 a 6.00 metros de profundidad.</t>
  </si>
  <si>
    <t>45.1200.1100.0080</t>
  </si>
  <si>
    <t>Excavación con máquina para zanjas en material B en seco. Incluye: afloje, extracción del material, afine de taludes y fondo y conservación hasta la instalación de la tubería a una profundidad de 6.00 a 8.00 metros.</t>
  </si>
  <si>
    <t>40.1350.1010.0080</t>
  </si>
  <si>
    <t>40.1350.1010.0100</t>
  </si>
  <si>
    <t>45.1300.1010.0600</t>
  </si>
  <si>
    <t>Compactación de terreno natural al 85% proctor estándar con compactador liso vibratorio.</t>
  </si>
  <si>
    <t>40.1650.6010.0040</t>
  </si>
  <si>
    <t>Cimbra aparente en muros y losas, con triplay de 16 mm. de 1.22 x 2.44 mts. de tres usos. Incluye: barrotes, polines y puntales de refuerzo de madera, cura de madera, alambrón y alambre de amarre de cimbra con clavo de 4 y 2 1/2" P.U.O.T."</t>
  </si>
  <si>
    <t>40.1700.4010.0060</t>
  </si>
  <si>
    <t>Suministro y colocación de concreto premezclado f´c = 250 kg/cm2 bombeado para estructuras T.M.A. 3/4 vibrado y curado con aditivo curafest,  P.U.O.T."</t>
  </si>
  <si>
    <t>40.1750.1010.0060</t>
  </si>
  <si>
    <t>Suministro de varilla corrugada del no.3 (3/8), fy=4200 kg/cm2, puesto en la bodega de la obra, incluye: traslado y maniobras"</t>
  </si>
  <si>
    <t>40.1750.1010.0080</t>
  </si>
  <si>
    <t>40.1750.2010.0060</t>
  </si>
  <si>
    <t>Habilitado y armado de varilla corrugada del no.5 (1/2), f'y=4200 kg/cm2 conforme a especificaciones del proyecto, incluye: mano de obra, cortes, doblados, amarres, traslapes y todos los materiales necesarios para su colocación."</t>
  </si>
  <si>
    <t>40.1750.2010.0080</t>
  </si>
  <si>
    <t>40.2050.1070.0150</t>
  </si>
  <si>
    <t>Suministro de tubería de acero al carbon cédula 40 sin costura, de 15 cms de diametro, con recubrimiento interior y exterior para evitar corrosion. incluye: flete, acarreos y maniobras locales puesto L. A. B. en el almacen de la obra en la localidad.</t>
  </si>
  <si>
    <t>40.2050.2070.0150</t>
  </si>
  <si>
    <t>Instalación de tubería de acero al carbon cédula 40 sin costura, de 15 cms de diametro, con recubrimiento interior y exterior para evitar corrosion. incluye: maniobras, bajado, colocado, mano de obra, soldadura, equipo y herramienta.</t>
  </si>
  <si>
    <t>45.1050.1010.0506</t>
  </si>
  <si>
    <t>Prueba de estanqueidad para Cárcamo de Bombeo de Agua cruda, incluye: materiales, mano de obra y equipo.</t>
  </si>
  <si>
    <t>45.1500.1040.0061</t>
  </si>
  <si>
    <t>Suministro y colocación de soporte para tubería a base de placa de 1/4 de 30 cm x 30 cm, tubo de 6" ced-40, placa rolada de 1/4" de 50 cm de longitud. Incluye anclas, soldadura, equipo, herramienta, mano de obra y todo lo necesario para su correcta ejecución., de  acuerdo al plano proporcionado por el área técnica de la CEAG."</t>
  </si>
  <si>
    <t>45.1500.1080.0195</t>
  </si>
  <si>
    <t>Suministro y Colocación de Vertedor sutro de placa de acero AI-304 de 50x60cm de e=5/16, Incluye: anclas a muro, guias de ángulo y solera de acero inoxidable T-304."</t>
  </si>
  <si>
    <t>45.1500.2010.0176</t>
  </si>
  <si>
    <t>Suministro e instalación de charola de escurrimiento de 0.6 m x 0.8 m de acero inoxidable AI-304 a base de placa de 1/4 de espesor  con perforaciones de 3/8" @ 5 cm, marco de ángulo de 1 1/2" x 1/4" acero inox. T-304, incluye anclajes de redondo de 3/8"."</t>
  </si>
  <si>
    <t>45.1500.2010.0300</t>
  </si>
  <si>
    <t>Suministro y colocación de rejilla de 0.60 x 1.15 m, con inclinación de 60° con respecto a la horizontal, para retener sólidos gruesos a base de solera de acero inoxidable 304 de 1 1/2 x 1/4" @ 2.5 cm en un sentido, con marco de ángulo de acero inoxidable 304 de 1 1/2" x 1 1/2" x 1/4"."</t>
  </si>
  <si>
    <t>45.1500.2010.0310</t>
  </si>
  <si>
    <t>Suministro y colocación de rejilla de 0.60 x 1.15 m, con inclinación de 60° con respecto a la horizontal, para retener sólidos medios a base de solera de acero inoxidable 304 de 1 1/2 x 1/4" @ 1.6 cm en un sentido, con marco de ángulo de acero inoxidable 304 de 1 1/2" x 1 1/2" x 1/4"."</t>
  </si>
  <si>
    <t>45.1500.4010.0021</t>
  </si>
  <si>
    <t>Suministro e instalación de compuerta de 0.60 m x 0.65 m de acero inoxidable T-304 a base placa de 1/4, espárrago de 1x1/4" acero 1018, volante de 1" de diámetro de acero inoxidable T-304, incluye anclas, Soporte a base de IPR 6" X 4", y todo lo necesario para su correcta ejecución, de acuerdo al plano proporcionado por el área técnica de la CEAG."</t>
  </si>
  <si>
    <t>45.2100.4050.0230</t>
  </si>
  <si>
    <t>Suministro e instalación de charola para cribar sólidos finos a la salida del desarenador en cárcamo de bombeo de planta de tratamiento de acero inoxidable AI-304 a base de placa  Cal. 14 de espesor perforada con barrenos de 1/8 de diámetro @ ¼”, bastidor con ángulo de acero inoxidable de marco de ángulo de 1 ½" x 3/16" y ángulos de soporte de acero inoxidable de 2" x ¼". Incluye: canasta desmontable para recolección de sólidos, anclajes a muro de pretratamiento, cortes y dobleces y todo lo necesario para su correcta instalación."</t>
  </si>
  <si>
    <t>45.1650.4010.0220</t>
  </si>
  <si>
    <t>Suministro y colocacion de barandal de potreccion anclado con soportes verticales @ 1.5 mts de redondo de 1 1/4 por 1.10 mts de altura y pasamanos en la parte superior e intermedia de redondo de 1 1/4 " de diam. Incluye anclajes, praimer tipo inorganico de zinc y pintura de esmalte anticorrosivo color amarillo caterpillar."</t>
  </si>
  <si>
    <t>45.2150.3050.0050</t>
  </si>
  <si>
    <t>Suministro y colocación de rejilla irving de fibra de vidrio. Incluye marco y contramarco y todo el material necesario según proyecto.</t>
  </si>
  <si>
    <t>45.1650.4010.2210</t>
  </si>
  <si>
    <t>Suministro y colocación de VIGAS IPR de 6 x 4 x 17.90 kg/m.</t>
  </si>
  <si>
    <t>KG</t>
  </si>
  <si>
    <t>45.2100.1050.0060</t>
  </si>
  <si>
    <t>Suministro de valvula de mariposa de FoFo de 4" incluye bridas, empaques de neopreno y tornillos de ajuste</t>
  </si>
  <si>
    <t>45.2100.1020.0060</t>
  </si>
  <si>
    <t>Suministro de valvula unidireccional (check) de PVC de 4" incluye bridas, empaques de neopreno y tornillos de ajuste</t>
  </si>
  <si>
    <t>45.2100.2050.0060</t>
  </si>
  <si>
    <t>Instalacion de valvula de mariposa de FoFo de 4" incluye mano de obra</t>
  </si>
  <si>
    <t>45.2100.2020.0060</t>
  </si>
  <si>
    <t>Instalacion de valvula unidireccional (check) de PVC de 4" incluye mano de obra</t>
  </si>
  <si>
    <t>SIN CLAVE</t>
  </si>
  <si>
    <t>Suministro e instalación de bomba sumergible para aguas residuales marca flygt o similar, modelo N ----, 3 fases, ---- rpm. para un gasto de 15 lps y una CDT de 16.77 m y de 3.7 Kw.  inundado en aceite con impulsor tipo inatascable de dos alabes, sello mecánico sencillo. Instalación fija.</t>
  </si>
  <si>
    <t>45.2150.3000.2050</t>
  </si>
  <si>
    <t>Fabricación y colocación de polipasto a base de viga IPR de 8x4x22.40 kg/m, viga IPR 6 X 4 X 17.90 kg/ml,  PTR 2 1/2"x2 1/2" cal 9, incluye: placas de 0.25 x 0.25 m e= 1/2",  topes en viga carril, despatinado de viga, soldadura, equipo, herramienta, mano de obra y todo lo necesario para su correcta ejecución."</t>
  </si>
  <si>
    <t>Cimbra aparente en estructuras con triplay de 16 mm de 1.22 x 2.44 m de 3 usos incluye, barrotes, polines, puntales de refuerzo de madera, curado, alambron y alambres de amarre de cimbra, clavo de 4 y 2 1/2" y descimbrado, incluye material y mano de obra P.U.O.T.."</t>
  </si>
  <si>
    <t>45.1750.1010.0060</t>
  </si>
  <si>
    <t>45.1750.1010.0100</t>
  </si>
  <si>
    <t>Suministro de varilla corrugada del no.5 (5/8), fy=4200 kg/cm2, puesto en la bodega de la obra, incluye: traslado y maniobras"</t>
  </si>
  <si>
    <t>45.1750.2010.0060</t>
  </si>
  <si>
    <t>Habilitado y armado de varilla corrugada del no.3 (3/8), fy=4200 kg/cm2 conforme a especificaciones del proyecto, incluye: mano de obra, cortes, doblados, amarres, traslapes y todos los materiales necesarios para su colocacion"</t>
  </si>
  <si>
    <t>Habilitado y armado de varilla corrugada del no.4 (1/2), fy=4200 kg/cm2 conforme a especificaciones del proyecto, incluye: mano de obra, cortes, doblados, amarres, traslapes y todos los materiales necesarios para su colocacion"</t>
  </si>
  <si>
    <t>45.1750.2010.0100</t>
  </si>
  <si>
    <t>Habilitado y armado de varilla corrugada del no.5 (5/8), fy=4200 kg/cm2 conforme a especificaciones del proyecto, incluye: mano de obra, cortes, doblados, amarres, traslapes y todos los materiales necesarios para su colocacion"</t>
  </si>
  <si>
    <t>45.1050.1010.0507</t>
  </si>
  <si>
    <t>Prueba de estanqueidad para Reactor Anaerobio de Flujo Ascendente, incluye: materiales, mano de obra y equipo.</t>
  </si>
  <si>
    <t>45.1500.1070.0060</t>
  </si>
  <si>
    <t>Suministro y colocación de escalera marina a base de tubo de acero al carbon de 1 1/4 de diámetro con peldaños @ 40 cm de 50 cm de ancho y 5.00 m de longitud. Incluye:anclajes, primer inorganico de Zn, pintura de esmalte anticorrosivo color amarillo caterpillar."</t>
  </si>
  <si>
    <t>45.1650.4010.0317</t>
  </si>
  <si>
    <t>Suministro y colocacion de canaleta de recoleccion con lámina calibre 12  de acero inoxidable con seccion de 25 x 20 cms y dientes de recoleccion de 5 x 5 cms @ 15 cms., incluye todo el material necesario para su instalación</t>
  </si>
  <si>
    <t>45.1650.4010.0318</t>
  </si>
  <si>
    <t>Suministro y colocación de soporteria para canaleta a base de PTR 1 1/2, ángulo de 1", placa de 1/4". Incluye 2 capas de pintura epoxica y todo el material necesario para instalación"</t>
  </si>
  <si>
    <t>45.1900.1010.0120</t>
  </si>
  <si>
    <t>Suministro de tuberia de pvc hco. ced 40 incluye: fletes acarreos y maniobras  locales, puesto l.a.b en el almacen de la obra en la localidad con un diam. de 50 mm.</t>
  </si>
  <si>
    <t>45.1900.1020.0140</t>
  </si>
  <si>
    <t>Suministro de tuberia de pvc hco. ced 80 incluye: fletes acarreos y maniobras  locales, puesto l.a.b en el almacen de la obra en la localidad con un diam. de 75 mm.</t>
  </si>
  <si>
    <t>45.1900.1010.0180</t>
  </si>
  <si>
    <t>Suministro de tuberia de pvc hco. ced 40 incluye: fletes acarreos y maniobras  locales, puesto l.a.b en el almacen de la obra en la localidad con un diam. de 150 mm.</t>
  </si>
  <si>
    <t>45.1900.2050.0020</t>
  </si>
  <si>
    <t>Instalación de tubería de pvc hco. Ced 40, en reactor anaerobio. incluye: junteo, pruebas, bajada del material, el equipo de prueba y pintura de esmalte anticorrosiva con un diam. de 50 mm.</t>
  </si>
  <si>
    <t>45.1900.2020.0140</t>
  </si>
  <si>
    <t>Instalacion de tuberia de pvc hco. ced 80 incluye: junteo, pruebas, bajada del material, el equipo de prueba y pintura de esmalte anticorrosiva  con un diam. de 75 mm.</t>
  </si>
  <si>
    <t>45.1900.2010.0180</t>
  </si>
  <si>
    <t>Instalacion de tuberia de pvc hco. ced 40 incluye: junteo, pruebas, bajada del material, el equipo de prueba y pintura de esmalte anticorrosiva  con un diam. de 150 mm.</t>
  </si>
  <si>
    <t>45.1500.6010.0056</t>
  </si>
  <si>
    <t>Suministro e instalación de Paso Hombre para mantenimiento del UASB, fabricado con tuberia de Acero inoxidable 304 con costura de 36" de díametro cédula 40  y 70 cm de longitud. Incluye: soldadura de 6mm con electrodos tipo 308S, pacla de acero inoxidable 304 anclada al muro, brida soldable y  tapa ciega de 36" en acero inoxidable, empaque de plomo, tornillos, fletes acarreos y maniobras desde el taller de su fabricación hasta el almacén de la obra en la localidad, así como mano de obra y materiales para su instalación.</t>
  </si>
  <si>
    <t>45.2300.1050.0500</t>
  </si>
  <si>
    <t>Registro para purga de lodos del UASB de 200 x 50 cms, medidas interiores y 0.50 mts. de profundidad, forjada con muro de tabique de barro rojo recocido, asentado con mortero cem-cal-are prop. 1:1:6 de 14cm., aplanado pulido interior con mortero cem-are prop. 1:3, cama de tepetate de 15 cm, plantilla de concreto f'c=200 kg/cm2 de 10 cm de espesor, y dala de concreto armada  f'c=250 kg/cm2 para fijar rejilla, rejilla a base de fibra de vidrio con marco y contramarco de acero de 2 x 1/4". Incluye: ancla a dala de solera de acero de 2" x 1/4" x 25 cm @ 50 cm, materiales, mano de obra, equipo y herramienta."</t>
  </si>
  <si>
    <t>45.2175.1080.0068</t>
  </si>
  <si>
    <t>Quemador de biogás marca Emison o similar, con cuerpo interior y exterior de acero inoxidable, formado por los siguientes componentes: entrada de gases, sistema de separación de condensados, medidor del gas de entrada, quemador cerámico, piloto, electrodos para el encendido del piloto y centro de control; para una capacidad máxima de quemado de biogás de 24 m3/h. Incluye: instalación con tubería de PAD hidráulico RD-9 de 25 mm de diámetro, conforme a plano aprobado.</t>
  </si>
  <si>
    <t>40.1050.4010.0200</t>
  </si>
  <si>
    <t>Trazo y nivelación topográfica de terreno para líneas, estableciendo  referencias, incluye limpia y deshierbe, materiales, mano de obra y equipo</t>
  </si>
  <si>
    <t>40.1200.1100.0020</t>
  </si>
  <si>
    <t>Excavación con máquina para zanjas en material B en seco. Incluye: afloje, extracción del material, afine de taludes,  fondo y conservación hasta la instalación de la tubería a una profundidad de 0.00 a 2.00 mts.</t>
  </si>
  <si>
    <t>40.1250.1020.0080</t>
  </si>
  <si>
    <t>Plantilla apisonada con pisón de mano al 85% prueba Proctor de arena, en zanjas, espesor de 10 cm. Incluye: acarreo, tendido y construcción de apoyo semicircular para apoyar la tubería.</t>
  </si>
  <si>
    <t>40.1300.1010.0060</t>
  </si>
  <si>
    <t>Relleno de zanjas con material suministrado (tepetate) compactado con equipo al 95 % prueba Proctor, capas de 20 cm de espesor.</t>
  </si>
  <si>
    <t>45.1900.1010.0200</t>
  </si>
  <si>
    <t>Suministro de tuberia de pvc hco. ced 40 incluye: fletes acarreos y maniobras  locales, puesto l.a.b en el almacen de la obra en la localidad con un diam. de 200 mm.</t>
  </si>
  <si>
    <t>45.1900.2010.0200</t>
  </si>
  <si>
    <t>Instalacion de tuberia de pvc hco. ced 40 incluye: junteo, pruebas, bajada del material, el equipo de prueba y pintura de esmalte anticorrosiva  con un diam. de 200 mm.</t>
  </si>
  <si>
    <t>40.2650.1010.0020</t>
  </si>
  <si>
    <t>Construcción de estructura de descarga esviajada para tuberias hasta 76 cm de diámetro junteada con mortero cemento-arena prop. 1:5 de acuerdo a plano.</t>
  </si>
  <si>
    <t>45.1250.1020.2000</t>
  </si>
  <si>
    <t>Suministro y colocación de arena en tanque de lodos, incluye: acomodo y acarreo de la misma al interior del tanque.</t>
  </si>
  <si>
    <t>45.1300.1010.0500</t>
  </si>
  <si>
    <t>Relleno de material de grava  de 3/4 . Incluye: lavado de grava,  y  volteo con pala manual."</t>
  </si>
  <si>
    <t>45.1900.1010.0160</t>
  </si>
  <si>
    <t>Suministro de tubería de pvc hco. ced 40 incluye: fletes acarreos y maniobras  locales, puesto l.a.b en el almacén de la obra en la localidad con un diámetro de 100 mm.</t>
  </si>
  <si>
    <t>45.1900.2050.0060</t>
  </si>
  <si>
    <t>Instalación de tubería de pvc hco. ced 40 en lecho de secado de lodos, incluye: perforaciones de 1/2 a cada 15cm en tres bolillo, junteo, bajada del material, el equipo de prueba y pintura de esmalte anticorrosiva  con un diam. de 100 mm."</t>
  </si>
  <si>
    <t>45.2000.3020.0050</t>
  </si>
  <si>
    <t>Suministro e instalación de codo de PVC cementar cédula 40 de 90  y 150 mm de diámetro.</t>
  </si>
  <si>
    <t>45.2000.3020.0550</t>
  </si>
  <si>
    <t>Suministro e instalación de tee de PVC cementar cédula 40 de 150 mm de diámetro.</t>
  </si>
  <si>
    <t>45.2100.4020.0400</t>
  </si>
  <si>
    <t>Suministro y colocación de válvula de compuerta con vástago saliente para seccionamiento con extremos bridados de 100 mm de diámetro.</t>
  </si>
  <si>
    <t>45.2550.2000.0040</t>
  </si>
  <si>
    <t>Caja para operación de válvulas tipo 2 conforme a plano proporcionado por el área técnica de la CEAG; incluye todos los materiales necesarios para su elaboración, con tapas de lámina.</t>
  </si>
  <si>
    <t>45.1450.3010.0170</t>
  </si>
  <si>
    <t>Contratrabe  de concreto armado de F'c = 250 kg/cm², t.m.a. ¾, sección de 30 x 40 cm, reforzada con 6 varillas de 1/2 y estribos 3/8" @ 20 cm. Incluye: acarreos, cimbra, descimbra, habilitado de acero, vaciado, vibrado y curado.</t>
  </si>
  <si>
    <t>45.1450.3020.0100</t>
  </si>
  <si>
    <t>Castillo de concreto armado de F'c = 200 kg/cm², t.m.a. ¾, sección de 15 x 20 cm, reforzado con 4 varillas de 3/8" y estribos de ¼" @ 20 cm. Incluye: acarreos, cimbra, descimbra, habilitado de acero, vaciado, acomodo y curado."</t>
  </si>
  <si>
    <t>45.1450.3010.0045</t>
  </si>
  <si>
    <t>Contratrabe  de cerramiento de concreto armado de F'c = 200 kg/cm², t.m.a. ¾, sección de 15 x 25 cm, reforzada con 4 varillas de 3/8 y estribos ¼" @ 20 cm. Incluye: acarreos, cimbra, descimbra, habilitado de acero, vaciado, vibrado y curado."</t>
  </si>
  <si>
    <t>45.1450.1010.0040</t>
  </si>
  <si>
    <t>Muro de tabique rojo recocido de 7 x 14 x 28 cm asentado con mortero cemento - arena proporción 1:3, espesor de 14 cm. Incluye: mermas, desperdicios y mano de obra.</t>
  </si>
  <si>
    <t>40.1650.1020.0020</t>
  </si>
  <si>
    <t>Aplanado fino en muros a plomo y regla con mortero cemento - arena proporción 1:3, espesor promedio de 2 cm. Incluye: elaboración del mortero, impermeabilizante integral con las proporciones indicadas por el fabricante, acarreo y terminado de la superficie.</t>
  </si>
  <si>
    <t>45.1650.2030.0060</t>
  </si>
  <si>
    <t>Aplicación de pintura vinílica en muros y plafones en dos manos. Incluye: preparación de la superficie, sellador, herramienta y mano de obra.</t>
  </si>
  <si>
    <t>45.1450.2010.0223</t>
  </si>
  <si>
    <t>Losa de cubierta de concreto armado de F'c = 250 kg/cm², t.m.a. ¾, espesor de 15 cm, reforzada con varilla de 3/8" @ 20 cm en ambos sentidos. Incluye: acarreos, cimbra, descimbra, habilitado de acero, vaciado, vibrado y curado."</t>
  </si>
  <si>
    <t>45.1450.2010.0280</t>
  </si>
  <si>
    <t>Losa de concreto armado de F'c = 250 kg/cm², t.m.a. ¾, espesor de 10 cm, reforzada con malla electrosoldada soldada 6 x 6 - 10 / 10.  Incluye: acarreos, cimbra, descimbra, habilitado de acero, vaciado, vibrado y curado."</t>
  </si>
  <si>
    <t>40.1650.3010.0020</t>
  </si>
  <si>
    <t>Impermeabilización en losa de azotea a base de dos capas de emulsión asfáltica, doble membrana de poliéster y pintura protectiva color terracota. Incluye: acarreo, desperdicios, materiales, herramienta y mano de obra.</t>
  </si>
  <si>
    <t>45.1450.1040.0025</t>
  </si>
  <si>
    <t>Suministro y colocación de celosía asentada con mortero cemento-arena 1:4 en hueco de ventana de caseta de control. Incluye: elevación del material, mano de obra y herramienta.</t>
  </si>
  <si>
    <t>45.1650.4010.0775</t>
  </si>
  <si>
    <t>Suministro y colocación de ventana de cancelería en aluminio con cristal transparente de 3 mm con dimensiones de 0.80 m. de ancho X 1.20 m. de altura, con un fijo y un corredizo. Incluye: seguro y jaladera y tela de mosquitero.</t>
  </si>
  <si>
    <t>45.2900.1000.0080</t>
  </si>
  <si>
    <t>Suministro y colocación de ventana de cancelería en aluminio con cristal transparente de 3 mm con dimensiones de 0.30 m. de ancho X 0.30 m. de altura. Incluye: seguro y jaladera y tela de mosquitero.</t>
  </si>
  <si>
    <t>45.2900.1100.0030</t>
  </si>
  <si>
    <t>Suministro y colocación de puerta abatible de una hoja de cancelería en aluminio de  2.10 X 0.90 m.   Cristal de 3 mm, cerradura embutida tipo phillips,   incluye: jaladeras, marco y contramarco.</t>
  </si>
  <si>
    <t>45.1650.9500.0020</t>
  </si>
  <si>
    <t>Suministro de escritorio metalico y silla secretarial.</t>
  </si>
  <si>
    <t>45.1450.4030.0043</t>
  </si>
  <si>
    <t>Banqueta de concreto simple f´c=150 kg/cm2, espesor de 10 cms. Armada con malla electrosoldada 6-6 10/10.Incluye: cimbra, descimbra, elaboración, acarreo y vaciado de concreto, curado, afine de superficie, acabado con volteador en cada uno de sus lados, m</t>
  </si>
  <si>
    <t>35.1900.1020.0060</t>
  </si>
  <si>
    <t>Suministro (incluye el flete y acarreo hasta el almacén de la obra) de tubería nueva de cobre rígido tipo  M" de 1/2 pulgada  de diámetro nominal, conforme a la norma NMX-W-018-1995."</t>
  </si>
  <si>
    <t>35.1900.1020.0100</t>
  </si>
  <si>
    <t>Suministro (incluye el flete y acarreo hasta el almacén de la obra) de tubería nueva de cobre rígido tipo  M" de 3/4 pulgada  de diámetro nominal, conforme a la norma NMX-W-018-1995."</t>
  </si>
  <si>
    <t>35.1900.2020.0060</t>
  </si>
  <si>
    <t>Instalación de tubería nueva de cobre rígido tipo “M” de 1/2 pulgada de diámetro nominal, conforme a la norma NMX-W-018-1995.</t>
  </si>
  <si>
    <t>35.1900.2020.0100</t>
  </si>
  <si>
    <t>Instalación de tubería nueva de cobre rígido tipo “M” de 3/4 pulgada de diámetro nominal, conforme a la norma NMX-W-018-1995.</t>
  </si>
  <si>
    <t>35.1900.6010.0060</t>
  </si>
  <si>
    <t>Prueba hidrostática para tubería nueva de cobre tipo “L” y “M” de 1/2 pulgada de diámetro nominal, conforme a la norma NT-001-CNA-2001.</t>
  </si>
  <si>
    <t>35.1900.6010.0100</t>
  </si>
  <si>
    <t>Prueba hidrostática para tubería nueva de cobre tipo “L” y “M” de 3/4 pulgada de diámetro nominal, conforme a la norma NT-001-CNA-2001.</t>
  </si>
  <si>
    <t>35.2750.1010.0015</t>
  </si>
  <si>
    <t>Toma domiciliaria: incluye abrazadera sin fin de acero inoxidable de 19 mm.; válvula de globo roscable de 19 mm., manguera de P.A.D. de 3500 x 19 mm., válvula candado de 19 mm., llave de nariz de 19 mm., medidor y piezas especiales de fo. go.</t>
  </si>
  <si>
    <t>45.1650.5010.0020</t>
  </si>
  <si>
    <t>Suministro y colocacion de tinaco de polietileno de 450 lts incluye: lo necesario para su correcto funcionamiento</t>
  </si>
  <si>
    <t>pza</t>
  </si>
  <si>
    <t>45.1650.5010.0040</t>
  </si>
  <si>
    <t>Suministro y colocacion de cisterna de polietileno de 1100 lts incluye: excavacion con herramienta manual y relleno apizonado con material producto de excavacion</t>
  </si>
  <si>
    <t>45.2075.3000.0020</t>
  </si>
  <si>
    <t>Suministro y colocación  de codo de Fo. Go.  de 90º X 19 mm.</t>
  </si>
  <si>
    <t>47.2000.1000.0020</t>
  </si>
  <si>
    <t>Suministro y colocación de w.c. color blanco, orion  o similar, en linea de primera, incluye: material, mano de obra, equipo y herramienta, P.U.O.T.</t>
  </si>
  <si>
    <t>JGO</t>
  </si>
  <si>
    <t>47.2000.1000.0220</t>
  </si>
  <si>
    <t>Suministro e instalación de lavabo tipo ovalín grande empotrado, color blanco, en línea de primera, incluye: material, mano de obra, equipo y herramientas, P.U.O.T.</t>
  </si>
  <si>
    <t>45.1900.1040.0020</t>
  </si>
  <si>
    <t>Suministro de tuberia de pvc sanitario, incluye: fletes acarreos y maniobras  locales, puesto l.a.b en el almacen de la obra en la localidad con un diam. de 100 mm.</t>
  </si>
  <si>
    <t>45.1900.1040.0030</t>
  </si>
  <si>
    <t>Suministro de tuberia de pvc sanitario, incluye: fletes acarreos y maniobras  locales, puesto l.a.b en el almacen de la obra en la localidad con un diam. de 150 mm.</t>
  </si>
  <si>
    <t>45.1900.2010.0120</t>
  </si>
  <si>
    <t>Instalacion de tuberia de pvc hco. ced 40 incluye: junteo, pruebas, bajada del material, el equipo de prueba y pintura de esmalte anticorrosiva  con un diam. de 50 mm.</t>
  </si>
  <si>
    <t>45.1900.2040.0020</t>
  </si>
  <si>
    <t>Instalacion de tuberia de pvc sanitaria, incluye:junteo, pruebas, bajada del material y equipo de prueba para una tuberia de 100 mm.</t>
  </si>
  <si>
    <t>45.1900.2040.0040</t>
  </si>
  <si>
    <t>Instalacion de tuberia de pvc sanitaria, incluye:junteo, pruebas, bajada del material y equipo de prueba para una tuberia de 150 mm.</t>
  </si>
  <si>
    <t>45.2000.3020.0020</t>
  </si>
  <si>
    <t>Suministro e instalacion  de codo de PVC cementar cédula 40 de 90  y 50 mm de diámetro.</t>
  </si>
  <si>
    <t>40.2600.1005.0040</t>
  </si>
  <si>
    <t>Registro de tabique rojo recocido de 40 x 40 x 60 cms. medidas interiores forjado con tabique de barro rojo recocido 7 x 14 x 28 cms. de 14 cms. de espesor, junteado con mortero cemento-arena 1:4 acabado pulido. incluye: plantilla de concreto de F'c=100 Kg/cm2, aplanado interior cemento-arena 1:5, tapa de concreto, marco y contramarco.</t>
  </si>
  <si>
    <t>45.2175.1300.0100</t>
  </si>
  <si>
    <t>Suministro e instalación de tanque marca ProMinent y/o similar de una capacidad de 500 lts, con un diámetro de 82 cm y una altura de 1.19 m.</t>
  </si>
  <si>
    <t>45.1650.5010.0100</t>
  </si>
  <si>
    <t>Suministro y colocacion de  juego para regadera para emergencias, incluye instalacion hidraulica para alimentacion y descarga sanitaria de acuerdo a proyecto</t>
  </si>
  <si>
    <t>45.2175.1090.0040</t>
  </si>
  <si>
    <t>Tanques portátiles para gas lp de 30 kg</t>
  </si>
  <si>
    <t>45.2175.1090.0050</t>
  </si>
  <si>
    <t>regulador de gas lp con 2 salidas</t>
  </si>
  <si>
    <t>45.1650.5020.0080</t>
  </si>
  <si>
    <t>Boiler de 40 litros, con válvula de alivio, aislante térmico y llave de drenado, incluye el suministro y la instalación.</t>
  </si>
  <si>
    <t>45.2175.1070.0100</t>
  </si>
  <si>
    <t>Suministro e instalación de bomba centrifuga 1/4 hp para cisterna.</t>
  </si>
  <si>
    <t>45.1550.1020.0010</t>
  </si>
  <si>
    <t>Suministro y colocación de capa de Sub-base, segun normas S.C.T de 0.30 cm de espesor, compactada al 95 % de su  P.V.S.M en capas de 15 cm de espesor. Incluye : material de banco, mezclado, acarreos e incorporación de agua para dar compactación. P.U.O.T.</t>
  </si>
  <si>
    <t>45.1550.1020.0021</t>
  </si>
  <si>
    <t>Suministro y colocación de capa de Base, segun normas S.C.T de 0.20 cm de espesor, compactada al 100 % de su  P.V.S.M en capas de 20 cm de espesor. Incluye : material de banco, mezclado, acarreos e incorporación de agua para dar compactación. P.U.O.T.</t>
  </si>
  <si>
    <t>45.1550.1010.0210</t>
  </si>
  <si>
    <t>Pavimento de concreto f'c= 250 kg/cm2. t.m.a. de 3/4 de 15 cm de espesor, reforzado con malla de ingeniería de acero con un diámetro de 5.72 mm, separación 10 cm y un grado 50. Incluye: concreto premezclado, malla, juntas de expansión y contacción, acarreos, instalación de malla, vaciado de concreto, vibrado, curado, acabado rayado, pruebas de laboratorio, herramientas y mano de obra."</t>
  </si>
  <si>
    <t>45.1050.1010.0040</t>
  </si>
  <si>
    <t>Limpieza final de la obra, incluye: acarreo de los materiales hasta una 1a estacion a 20 mts, mano de obra y herramienta</t>
  </si>
  <si>
    <t>45.1650.1000.0070</t>
  </si>
  <si>
    <t>Suministro e istalación de junta de expansión plástica premoldeada de 3.8 cm (1.5") de altura, marca JUNTACRETRO "T" de CURACRETO, sujeta a losa o pavimento de concreto a base de clavo de acero. Incluye: dimensionamiento, cortes, fijación y mantenimiento hasta el colado de confinación.</t>
  </si>
  <si>
    <t>Ml</t>
  </si>
  <si>
    <t>45.1650.9520.0020</t>
  </si>
  <si>
    <t>Suministro y colocacion de pasto en rollo con una base de tierra lama de 10 cms de espesor incluye: material necesario para su colocacion</t>
  </si>
  <si>
    <t>45.2500.1030.0060</t>
  </si>
  <si>
    <t>Suministro y plantación de Árbol tipo Cupaniopsis, incluye: materiales, mano de obra, herramienta, excavación 1 x 1 x 1.05 m y relleno con tierra lama, riego hasta la entrega de la obra. P.U.O.T.</t>
  </si>
  <si>
    <t>45.2500.1030.0100</t>
  </si>
  <si>
    <t>Suministro y plantación de Árbol tipo Acacia Floribunda (acacia blanca), incluye: materiales, mano de obra, herramienta, excavación y relleno con tierra lama, riego hasta la entrega de la obra. P.U.O.T.</t>
  </si>
  <si>
    <t>45.1300.1040.0021</t>
  </si>
  <si>
    <t>Suministro y colocación de material (tezontle) TMA 1/2  "</t>
  </si>
  <si>
    <t>45.1050.4010.0040</t>
  </si>
  <si>
    <t>Trazo del terreno con uso de equipo topográfico.</t>
  </si>
  <si>
    <t>45.1200.1100.0020</t>
  </si>
  <si>
    <t>Excavación con máquina para zanjas en material B en seco. Incluye: afloje, extracción del material, afine de taludes y fondo y conservación hasta la instalación de la tubería a una profundidad de 0.00 a 2.00 metros.</t>
  </si>
  <si>
    <t>40.1250.1020.0140</t>
  </si>
  <si>
    <t>Plantilla apisonada con equipo al 90% prueba Proctor con material suministrado ( tepetate ), espesor de 10 cm. Incluye: suministro, acarreo, tendido y construcción de apoyo semicircular para apoyar la tubería.</t>
  </si>
  <si>
    <t>40.1300.1010.0040</t>
  </si>
  <si>
    <t>Relleno de zanjas con material suministrado (tepetate) compactado con equipo al 90 % prueba Proctor, capas de 20 cm de espesor .</t>
  </si>
  <si>
    <t>35.1700.1010.0500</t>
  </si>
  <si>
    <t>Suministro (incluido el flete y acarreo hasta el almacén de la obra) de tubería nueva de PVC hidráulico ánger, serie inglesa, RD-26, de 50 mm de diámetro nominal, conforme a Normas PROY-NOM-013-CNA-2001 y NMX-E-145/1-SCFI-2002; incluye anillo empaque de material elastomérico en parte proporcional.</t>
  </si>
  <si>
    <t>35.1700.2010.0120</t>
  </si>
  <si>
    <t>Instalación de tubería de PVC hidráulico RD-64, RD-41, RD-32.5, RD-26, RD-13.5, A-5, A-7, A-10, A-14, A-20, de 50 mm de diámetro nominal; incluye: mano de obra, materiales de consumo, equipo y herramienta para instalación, maniobras y acarreos locales, bajada, junteo y acomodo hasta su sitio final.</t>
  </si>
  <si>
    <t>35.1700.6010.0060</t>
  </si>
  <si>
    <t>Prueba hidrostática para tubería de PVC hidráulico RD-64, RD-41, conforme a Norma NT-001-CNA-2001, RD-32.5, RD-26, RD-13.5, A-5, A-7, A-10, A-14, A-20 con el fin de comprobar su hermeticidad y acoplamiento, de 50  mm de diámetro nominal; incluye: llenado de la tubería con agua a muy baja presión y aumento de presión hasta 1.5 veces la presión de trabajo, bomba hidráulica manual, manómetro, válvula de retención y demás accesorios necesarios para la prueba.</t>
  </si>
  <si>
    <t>35.1400.1010.0005</t>
  </si>
  <si>
    <t>Atraques de concreto simple de F'c = 100 kg/cm2 para piezas especiales de 2, 2 1/2" y 3" de diámetro, de 30 X 30 X 30 cms."</t>
  </si>
  <si>
    <t>35.2100.3030.0040</t>
  </si>
  <si>
    <t>Suministro e instalación de codo de PVC anger serie inglesa de 22° y 50 mm de diámetro.</t>
  </si>
  <si>
    <t>35.2100.3030.0180</t>
  </si>
  <si>
    <t>Suministro e instalación de codo de PVC anger serie inglesa de 45° y 50 mm de diámetro.</t>
  </si>
  <si>
    <t>35.2100.3030.0320</t>
  </si>
  <si>
    <t>Suministro e instalación de codo PVC anger serie inglesa de 90° y 50 mm de diámetro.</t>
  </si>
  <si>
    <t>35.2100.3040.0040</t>
  </si>
  <si>
    <t>Suministro e instalación de cople de reparación de PVC anger serie inglesa de 50 mm de diámetro.</t>
  </si>
  <si>
    <t>40.1300.1010.0200</t>
  </si>
  <si>
    <t>Relleno de zanjas con material A o B producto de la excavación compactado con equipo al 80% prueba Proctor, capas de 20 cm de espesor. Incluye: selección y volteo de material.</t>
  </si>
  <si>
    <t>45.1450.3010.0040</t>
  </si>
  <si>
    <t>Cadena de cerramiento de concreto armado de F'c = 200 kg/cm², t.m.a. ¾, sección de 15 x 20 cm, reforzada con 4 varillas de 3/8" y estribos ¼" @ 20 cm. Incluye: acarreos, cimbra, descimbra, habilitado de acero, vaciado, vibrado y curado."</t>
  </si>
  <si>
    <t>Losa de concreto armado de F'c = 250 kg/cm², t.m.a. ¾", espesor de 10 cm, reforzada con malla electrosoldada soldada 6 x 6 - 10 / 10.  Incluye: acarreos, cimbra, descimbra, habilitado de acero, vaciado, vibrado y curado.</t>
  </si>
  <si>
    <t>LINEA ELECTRICA</t>
  </si>
  <si>
    <t>LIN01</t>
  </si>
  <si>
    <t>TRAZO Y LOCALIZACIÓN EN RD</t>
  </si>
  <si>
    <t>EST</t>
  </si>
  <si>
    <t>LIN02</t>
  </si>
  <si>
    <t>CEPAS PARA PORTE DE CONCRETO DE 12 MTS DE ALTURA INCL. MANO DE OBRA, HERRAMIENTA Y EQUIPO MENOR</t>
  </si>
  <si>
    <t>LIN03</t>
  </si>
  <si>
    <t>EXCAVACIÓN CEPA ANCLA</t>
  </si>
  <si>
    <t>LIN04</t>
  </si>
  <si>
    <t>SUMINISTRO Y COLOCACIÓN DE POSTE DE CONCRETO 12-750</t>
  </si>
  <si>
    <t>LIN05</t>
  </si>
  <si>
    <t>BAJANTES PARA POSTE DE CONCRETO DE 12 M</t>
  </si>
  <si>
    <t>LIN06</t>
  </si>
  <si>
    <t>SUMINISTRO E INSTALACIÓN DE HERRAJES EN ESTRUCTURA TSG/T3-CCF, (Xo), EN POSTE DE CONCRETO EN 13.2 KV, INCLUYE , MANO DE OBRA, EQUIPO Y HERRAMIENTA</t>
  </si>
  <si>
    <t>LIN07</t>
  </si>
  <si>
    <t>SUMINISTRO E INSTALACIONES DE HERRAJES EN ESTRUCTURA RD3G, EN POSTES DE CONCRETO EN 13.2 KV, INCLUYE: MANO DE OBRA</t>
  </si>
  <si>
    <t>LIN08</t>
  </si>
  <si>
    <t>SUMINISTRO E INSTALACIÓN DE HERRAJES EN ESTRUCTURA TS3G, EN POSTE DE CONCRETO EN 13.2 KV, INCLUYE: MANO DE OBRA, EQUIPO Y HERRAMIENTA</t>
  </si>
  <si>
    <t>LIN09</t>
  </si>
  <si>
    <t>SUMINISTRO E INSTALACIÓN DE HERRAJES EN ESTRUCTURA RD3G/TS3G EN POSTE DE CONCRETO DE 13.2 KV, INCLUYE MANO DE OBRA, EQUIPO Y HERRAMIENTA</t>
  </si>
  <si>
    <t>LIN10</t>
  </si>
  <si>
    <t>SUMINISTRO E INSTALACIÓN DE HERRAJES EN ESTRUCTURA RD3G/TS3G-CCF, EN POSTE DE CONCRETO DE 13.2 KV, INCLUYE MANO DE OBRA, EQUIPO Y HERRAMIENTA</t>
  </si>
  <si>
    <t>LIN11</t>
  </si>
  <si>
    <t>INSTALACIÓN DE RETENIDA RDA</t>
  </si>
  <si>
    <t>LIN12</t>
  </si>
  <si>
    <t>TENDIDO Y TENSIONADO DE CONDUCTOR PRIMARIO 3F</t>
  </si>
  <si>
    <t>MTS</t>
  </si>
  <si>
    <t>LIN13</t>
  </si>
  <si>
    <t>TENDIDO Y TENSIONADO DE CABLE SOGILLA DE 5/16"</t>
  </si>
  <si>
    <t>LIN14</t>
  </si>
  <si>
    <t>SUMINISTRO Y COLOCACIÓN DE TRANSFORMADOR DE 30 KVA EN 13.2 KVA 220-127 VOLTS</t>
  </si>
  <si>
    <t>LIN15</t>
  </si>
  <si>
    <t>PLANOS DEFINITIVOS EN AUTOCAD Y DEPRORED EN R.D.</t>
  </si>
  <si>
    <t>LIN16</t>
  </si>
  <si>
    <t>TRAMITES Y SUPERVISIÓN CFE</t>
  </si>
  <si>
    <t>LIN17</t>
  </si>
  <si>
    <t>UNIDAD VERIFICADORA</t>
  </si>
  <si>
    <t>LIN18</t>
  </si>
  <si>
    <t>SUMINISTRO Y COLOCACION DE 3 CORTACIRCUITOS FUSIBLE CON UN VOLTAJE EN 13.2 KV, INCLUYE MANO DE OBRA, EQUIPO Y HERRAMIENTA</t>
  </si>
  <si>
    <t>LIN19</t>
  </si>
  <si>
    <t>SUMINISTRO Y COLOCACIÓN DE ACOMETIDA EN 220 V PARA UN TRANSFORMADOR DE 30 KVA</t>
  </si>
  <si>
    <t>INSTALACIÓN BAJA TENSIÓN</t>
  </si>
  <si>
    <t>IBT01</t>
  </si>
  <si>
    <t>TRANSICIÓN CON ACOMETIDA DE SUBESTACION A CCM PARA EQUIPO DE BOMBEO INCL. TUBO CONDUIT  1/4" (32MM) MUFA SECA Y GABINETE TIPO HIMEL DE 30X30X26 CMS, MATERIALES, MANO DE OBRA, HERRAMIENTA Y EQUIPO NECESARIO PARA SU CORRECTA Y TOTAL EJECUCIÓN</t>
  </si>
  <si>
    <t>IBT02</t>
  </si>
  <si>
    <t>SUMINISTRO Y TENDIDO DE CABLE NEUTRANEL CAL. 3+1 CAL. 6 INCL. AMARRES, CONEXIONES Y PUESTA EN MARCHA</t>
  </si>
  <si>
    <t>IBT04</t>
  </si>
  <si>
    <t>S Y C DE INTERRUPTOR TERMOMAGNETICO DE 3X50 AMPERES DE CAJA MOLDEADA INCL. MATERIALES, MANO DE OBRA, HERRAMIENTA Y EQUIPO NECESARIO PARA SU CORRECTA Y TOTAL EJECUCIÓN</t>
  </si>
  <si>
    <t>IBT05</t>
  </si>
  <si>
    <t>SUMINISTRO Y COLOCACIÓN  DE TUBO PVC SERVICIO PESADO  DE  1 1/4 (32MM) PARA ALIMENTACIÓN DE INTERRUPTOR GENERAL A SIMULTANEADOR DE BOMBAS, INCL. CONTRAS Y MONITORES MANO DE OBRA , HERRAMIENTA Y EQUIPO NECESARIO PARA SU CORRECTA Y TOTAL EJECUCION</t>
  </si>
  <si>
    <t>IBTB</t>
  </si>
  <si>
    <t>SUMINISTRO Y COLOCACIÓN  DE CABLE THW/LS  CAL. 8"  INCL. CONEXION, MANO DE OBRA, EQUIPO Y HERRAMIENTA NECESARIA PARA SU CORRECTA Y TOTAL EJECUCION</t>
  </si>
  <si>
    <t>IBT06</t>
  </si>
  <si>
    <t>SUMINISTRO Y COLOCACIÓN DE TUBERIA PVC SERVICIO PESADO DE 3/4"  INCL. ACCESPORIOS, ABRAZADERAS</t>
  </si>
  <si>
    <t>IBT07</t>
  </si>
  <si>
    <t>SUMINISTRO Y COLOCACIÓN DE CABLE THW CAL. 10 INCL. MANO DE OBRA, HERRAMIENTA Y EQUIPO NECESARIO PARA SU CORRECTA Y TOTAL EJECUCIÓN</t>
  </si>
  <si>
    <t>IBT08</t>
  </si>
  <si>
    <t>EXCAVACION MANUAL EN TERRRENO TIPO B PARA TUBERIA</t>
  </si>
  <si>
    <t>IBT09</t>
  </si>
  <si>
    <t>SUMINISTRO Y COLOCACION DE ELECTRONIVEL DE ELECTRODO INCL. CABLE CAL. 16 INCL. MATERIALES, MANO DE OBRA, HERRAMIENTA Y EQUIPO NECESARIO PARA SU CORRECTA Y TOTAL EJECUCIÓN</t>
  </si>
  <si>
    <t>RED DE ALUMBRADO PÚBLICO Y PARARAYOS</t>
  </si>
  <si>
    <t>I.1.-</t>
  </si>
  <si>
    <t xml:space="preserve">CAJA DE EXCEDENCIAS </t>
  </si>
  <si>
    <t>S/C-001</t>
  </si>
  <si>
    <t>I.2.-</t>
  </si>
  <si>
    <t>CERCO DE PROTECCIÓN</t>
  </si>
  <si>
    <t>S/C-002</t>
  </si>
  <si>
    <t>Cadena perimetral a base de concreto f'c = 200 kg/cm2 de 30 cm x 20 cm, armada con 4 varillas de 3/8 y estribos de 1/4" @ 20 cm. Incluye: Elaboración, vaciado, vibrado y curado del concreto, cimbra, descimbra, herramienta, equipo y mano de obra, todo lo necesario para su correcto funcionamiento.."</t>
  </si>
  <si>
    <t>M.L.</t>
  </si>
  <si>
    <t>S/C-003</t>
  </si>
  <si>
    <t>Puerta en dos hojas de malla reja De acero con varilla cal. 6, en panel de 2.50 mts. de altura y 6.0 mts. de largo. Incluye: marco de 2.50 mts. de altura y 3.0 mts. de ancho cada hoja, tapón poste de polietileno color negro, 4 abrazaderas por postey tornillos para fijación y bisagras, construcción bajo plano del fabricante con altura total de 2.50 mts.</t>
  </si>
  <si>
    <t>S/C-004</t>
  </si>
  <si>
    <t>Cerca de malla ciclón  calibre 11 con abertura 6 x 6 cm por 2.5 m de altura, incluye: concreto f c = 200 kg/cm  para cimentar postes  con espada integrada de 1 7/8 cal. 18 de 3.00 mts. de altura, postes esquineros de 2 7/8" cal 16 de 3.50 mts, marco superior con tubo de 1 3/8" reducido en un lado, remate con tres líneas de púas, para tener una altura total de 3.00 mts. Incluye cimbra, concreto, acero de refuerzo para dala de desplante y todos los accesorios necesarios para la correcta instalación del concepto.</t>
  </si>
  <si>
    <t>I.3.-</t>
  </si>
  <si>
    <t>CARCAMO DE AGUA CRUDA</t>
  </si>
  <si>
    <t>S/C-005</t>
  </si>
  <si>
    <t>S/C-006</t>
  </si>
  <si>
    <t>Suministro y colocacion de barandal de potreccion anclado con soportes verticales @ 1.5 mts de redondo de 1 1/4"de diam. por 1.10 mts de altura y pasamanos en la parte superior e intermedia de redondo de 1 1/4 " de diam. Incluye anclajes, praimer tipo inorganico de zinc y pintura de esmalte anticorrosivo color amarillo caterpillar, trabajo terminado, dos manos."</t>
  </si>
  <si>
    <t>S/C-007</t>
  </si>
  <si>
    <t>S/C-008</t>
  </si>
  <si>
    <t>S/C-009</t>
  </si>
  <si>
    <t>Suministro y colocacion de medidor de gasto completo, l.ab. Según lista de precio, tipo turbina modelo WP-D tipo turbina de 6" de diametro.</t>
  </si>
  <si>
    <t>I.5.-</t>
  </si>
  <si>
    <t>S/C-011</t>
  </si>
  <si>
    <t>S/C-012</t>
  </si>
  <si>
    <t>I.6.-</t>
  </si>
  <si>
    <t xml:space="preserve">LECHO DE SECADO DE LODOS </t>
  </si>
  <si>
    <t>S/C-013</t>
  </si>
  <si>
    <t>S/C-014</t>
  </si>
  <si>
    <t>S/C-015</t>
  </si>
  <si>
    <t>S/C-016</t>
  </si>
  <si>
    <t>S/C-017</t>
  </si>
  <si>
    <t>S/C-018</t>
  </si>
  <si>
    <t>S/C-019</t>
  </si>
  <si>
    <t>S/C-020</t>
  </si>
  <si>
    <t>S/C-021</t>
  </si>
  <si>
    <t>S/C-022</t>
  </si>
  <si>
    <t>S/C-023</t>
  </si>
  <si>
    <t>S/C-024</t>
  </si>
  <si>
    <t>S/C-025</t>
  </si>
  <si>
    <t>S/C-026</t>
  </si>
  <si>
    <t>S/C-027</t>
  </si>
  <si>
    <t>S/C-028</t>
  </si>
  <si>
    <t>S/C-029</t>
  </si>
  <si>
    <t>I.7.-</t>
  </si>
  <si>
    <t>EDIFICIO DE OPERACIÓN Y CONTROL , ALMACEN Y DESINFECCIÓN</t>
  </si>
  <si>
    <t>S/C-030</t>
  </si>
  <si>
    <t>S/C-031</t>
  </si>
  <si>
    <t>S/C-032</t>
  </si>
  <si>
    <t>M-KM</t>
  </si>
  <si>
    <t>S/C-033</t>
  </si>
  <si>
    <t>S/C-035</t>
  </si>
  <si>
    <t>S/C-036</t>
  </si>
  <si>
    <t>S/C-037</t>
  </si>
  <si>
    <t>S/C-038</t>
  </si>
  <si>
    <t>S/C-039</t>
  </si>
  <si>
    <t>S/C-040</t>
  </si>
  <si>
    <t>S/C-041</t>
  </si>
  <si>
    <t>S/C-042</t>
  </si>
  <si>
    <t>S/C-043</t>
  </si>
  <si>
    <t>S/C-044</t>
  </si>
  <si>
    <t>S/C-045</t>
  </si>
  <si>
    <t>S/C-046</t>
  </si>
  <si>
    <t>S/C-047</t>
  </si>
  <si>
    <t>S/C-048</t>
  </si>
  <si>
    <t>S/C-049</t>
  </si>
  <si>
    <t>S/C-050</t>
  </si>
  <si>
    <t>S/C-051</t>
  </si>
  <si>
    <t>S/C-052</t>
  </si>
  <si>
    <t>S/C-053</t>
  </si>
  <si>
    <t>S/C-054</t>
  </si>
  <si>
    <t>S/C-055</t>
  </si>
  <si>
    <t>S/C-057</t>
  </si>
  <si>
    <t>S/C-058</t>
  </si>
  <si>
    <t>S/C-060</t>
  </si>
  <si>
    <t>S/C-061</t>
  </si>
  <si>
    <t>S/C-069</t>
  </si>
  <si>
    <t>S/C-071</t>
  </si>
  <si>
    <t>S/C-072</t>
  </si>
  <si>
    <t>S/C-073</t>
  </si>
  <si>
    <t>S/C-074</t>
  </si>
  <si>
    <t>S/C-075</t>
  </si>
  <si>
    <t>I.8.-</t>
  </si>
  <si>
    <t>S/C-076</t>
  </si>
  <si>
    <t>S/C-077</t>
  </si>
  <si>
    <t>S/C-078</t>
  </si>
  <si>
    <t>I.9.-</t>
  </si>
  <si>
    <t>JARDINERIA</t>
  </si>
  <si>
    <t>S/C-079</t>
  </si>
  <si>
    <t>S/C-080</t>
  </si>
  <si>
    <t>S/C-081</t>
  </si>
  <si>
    <t>S/C-082</t>
  </si>
  <si>
    <t>Suministro y colocación de material gravaTMA 1/2  "</t>
  </si>
  <si>
    <t>I.11.-</t>
  </si>
  <si>
    <t>S/C-092</t>
  </si>
  <si>
    <t>S/C-093</t>
  </si>
  <si>
    <t>S/C-094</t>
  </si>
  <si>
    <t>S/C-095</t>
  </si>
  <si>
    <t>S/C-096</t>
  </si>
  <si>
    <t>S/C-097</t>
  </si>
  <si>
    <t>I.12.-</t>
  </si>
  <si>
    <t>S/C-098</t>
  </si>
  <si>
    <t>S/C-099</t>
  </si>
  <si>
    <t>S/C-100</t>
  </si>
  <si>
    <t>S/C-101</t>
  </si>
  <si>
    <t>S/C- 102</t>
  </si>
  <si>
    <t>S/C-103</t>
  </si>
  <si>
    <t>S/C-104</t>
  </si>
  <si>
    <t>S/C-105</t>
  </si>
  <si>
    <t>S/C-106</t>
  </si>
  <si>
    <t>I.13.-</t>
  </si>
  <si>
    <t>ALUMBRADO EXTERIOR</t>
  </si>
  <si>
    <t>MATERIALES</t>
  </si>
  <si>
    <t>S/C-107</t>
  </si>
  <si>
    <t>SUMINISTRO Y COLOCACIÓN DE TABLERO DE ALUMBRADO Y DISTRIBUCIÓN QO-8, 2 FASES, 3 HILOS, 60 HZ, 220/127 VCA ALOJADO EN GABINETE NEMA-1 TIPO SOBREPONER INCLUYE LOS SIGUIENTES INTERRUPTORES TERMOMAGNETICOS DERIVADOS, 3 DE 15 AMP Y 1 DE 2X15 AMP, ZAPATAS PRINCIPALES</t>
  </si>
  <si>
    <t>S/C-108</t>
  </si>
  <si>
    <t>SUMINISTRO Y COLOCACIÓN DE LUMINARIO TIPO POST OFF CON LAMPARA DE 150 WVM, 220 VCA, MONTAJE EN POSTE 60 HZ, AUTOBALASTRADA, CON CONTACTOR Y FOTOCELDA C.H. O SIMILAR.</t>
  </si>
  <si>
    <t>SUMINISTRO Y COLOCACIÓN DE CABLE MONOPOLAR DE COBRE SUAVE CON AISLAMIENTO THW-LS UNIPOLAR 90º EN AMBIENTE SECO,600 VCA EN LOS SIGUIENTES CALIBRES:</t>
  </si>
  <si>
    <t>S/C-109</t>
  </si>
  <si>
    <t>12 AWG</t>
  </si>
  <si>
    <t xml:space="preserve">CONSTRUCCIÓN DE REGISTRO ELÉCTRICO DE TABIQUE ROJO RECOCIDO CON APLANADOS DE CEMENTO-ARENA, ACABADO PULIDO </t>
  </si>
  <si>
    <t>S/C-110</t>
  </si>
  <si>
    <t>DE 0.60X0.60X0.60 M DE PROFUNDIDAD</t>
  </si>
  <si>
    <t xml:space="preserve">SUMINISTRO Y COLOCACIÓN DE TUBO CONDUIT DE PVC, SERVICIO PESADO CON COPLES </t>
  </si>
  <si>
    <t>S/C-111</t>
  </si>
  <si>
    <t>DE 19 MM DE DIÁMETRO</t>
  </si>
  <si>
    <t>S/C-112</t>
  </si>
  <si>
    <t>POSTE CÓNICO CIRCUAR, FABRICADO EN LÁMINA CALIBRE No. 11 CON LONGITUD DE CAÑA 4.0 M., BASE INFERIOR DE 19 CM DE DIÁMETRO Y BASE SUPERIOR DE  9 CM, SUMINISTRADO CON PLACA BASE DE 28X28 CM Y JUEGO DE ANCLAS DE 25 MM (1")X50 CM DE LONGITUD 10 CM DE CUERDA ESTANDAR, RONDANAS Y TUERCAS MCA LUX O SIMILAR</t>
  </si>
  <si>
    <t>S/C-113</t>
  </si>
  <si>
    <t>CONSTRUCCIÓN DE BASE DE CONCRETO SECCIÓN TRONCOPIRAMIDAL PARA SOPORTE DE POSTE DE ALUMBRADO BASE INFERIOR DE 60X60 CM, BASE SUPERIOR DE 40X40 CM ALTURA 100 CM.</t>
  </si>
  <si>
    <t>I.14.-</t>
  </si>
  <si>
    <t>PLANTA GENERADORA</t>
  </si>
  <si>
    <t xml:space="preserve">MATERIALES </t>
  </si>
  <si>
    <t>S/C-114</t>
  </si>
  <si>
    <t>SUMINISTRO E INSTALACIÓN DE PLANTA GENERADORA DE EMERGENCIA, 18 KW CONTINUOS, 20 KVA EFECTIVOS 460 VCA, 60 HZ, 3 FASES, 4 HILOS, DIESEL, CON SILENCIADOR TIPO HOSPITAL ARRANQUE MANUAL, MOTOR DE ARRANQUE A 24 V, MARCA CATERPILLAR GEP22.2 O SIMILAR: BANCO DE BATERIAS (ACUMULADOR DE PLOMO ACIDO), INTERRUPTOR DE TRANSFERENCIA AUTOMÁTICO DE ESTADO SOLIDO 460 VCA, 60 HZ., EN GABINETE NEMA-1 , TABLERO DE CONTROL Y PROTECCIÓN, SALIDA DE CABLES DEL GENERADOR 3 - 10 AWG, TANQUE DE COMBUSTIBLE DIESEL  (DIARIO) DE 200 LT.</t>
  </si>
  <si>
    <t>S/C-115</t>
  </si>
  <si>
    <t>TUBO CONDUIT GALVANIZADO PARED GRUESA,CON COPLES EN LOS SIG. DIÁMETROS: DE 19 MM</t>
  </si>
  <si>
    <t>S/C-118</t>
  </si>
  <si>
    <t>CONDULET SERIE OVALADA CON TAPA Y EMPAQUE A PRUEBA DE LIQUIDOS EN LOS SIGUIENTES TIPOS Y DIÁMETROS MCA. CHD O SIMILAR: LB-27., DE 19MM (3/4") DE DIAMETRO.</t>
  </si>
  <si>
    <t>S/C-119</t>
  </si>
  <si>
    <t xml:space="preserve">SUMINISTRO Y COLOCACIÓN DE EXTINTOR CONTRA INCENDIOS CLASE ABC DE 15 KG </t>
  </si>
  <si>
    <t>S/C-120</t>
  </si>
  <si>
    <t>SUMINISTRO Y COLOCACIÓN DE UNIDAD DE ALUMBRADO DE EMERGENCIA CON DOS LAMPARAS INCANDESCENTES DE 100 WATTS, COMPLETA CON CARGADOR AUTOMÁTICO Y BATERÍA DE 12 VCD.</t>
  </si>
  <si>
    <t>S/C-122</t>
  </si>
  <si>
    <t>CABLE DE COBRE SUAVE, 600 VCA, 75 ºC DE TEMPERATURA, AISLAMIENTO THW-LS  DE LOS CALIBRES SIGUIENTES: 10 AWG, CABLE 10 AWG.</t>
  </si>
  <si>
    <t>EXT-001</t>
  </si>
  <si>
    <t>SUMINISTRO Y COLOCACION DE TUBO 4” DE DIAMETRO ACERO AL CARBON</t>
  </si>
  <si>
    <t>EXT-001.1</t>
  </si>
  <si>
    <t>SUMINISTRO Y COLOCACION DE CODO DE 4” X 45 GRADOS SOLDABLE CED. 40.</t>
  </si>
  <si>
    <t>EXT-003</t>
  </si>
  <si>
    <t xml:space="preserve">SUMINISTRO Y COLOCACION DE REDUCCIÓN SOLDABLE DE 6” A 4” </t>
  </si>
  <si>
    <t>EXT-004</t>
  </si>
  <si>
    <t>BRIDA MOVIBLE DE 6” INCL. 24 TORNILLOS DE ¾ “X 5” CON TUERCA Y EMPAQUE DE NEOPRENO.</t>
  </si>
  <si>
    <t>EXT-006</t>
  </si>
  <si>
    <t xml:space="preserve">SUMINISTRO Y COLOCACION DE CODO Fo.Fo. DE 6” X 45 GRADOS </t>
  </si>
  <si>
    <t>EXT-007.1</t>
  </si>
  <si>
    <t>SUMINISTRO Y COLOCACION DE VALVULA MARIPOSA DE 6” INCL. MATERIALES, MANO DE OBRA, HERRAMIENTA Y EQUIPO NECESARIO PARA SU CORRECTO Y TOTAL EJECUCIÓN.</t>
  </si>
  <si>
    <t>EDIFICIO DE OPERACIÓN Y CONTROL, ALMACEN Y DESINFECCION. EXTRAORDINARIOS</t>
  </si>
  <si>
    <t>EXT-008</t>
  </si>
  <si>
    <t>PUERTA METALICA DE 1.00 M. DE ANCHO POR 2.1 M. DE ALTURA, CON MARCO DE TUBULAR P-150 CAL 18, CONTRAMARCO DE TUBULAR M-225 CAL 18, Y TABLERO DE LAMINA 140 CAL. 20, Y HUECO CON PERSIANA TIPO Z INCLUYE: SUMINISTRO DE MATERIALES, BISAGRAS TUBULARES, CERRADURA DE SOBREPONER, COLOCACION, CORTES, SOLDADURA, APLICACIÓN DE PINTURA DE ESMALTE LIMPIEZA, MANO DE OBRA, EQUIPO Y HERRAMIENTA.</t>
  </si>
  <si>
    <t>EXT-009</t>
  </si>
  <si>
    <t>SALIDA ELECTRICA PARA ALUMBRADO A BASE DE POLIDUCTO DE 13 MM., CON UN DESARROLLO DE 5M, CON CABLE THW CAL. 12 LÍNEA ECONOMICA , CON UNA CAJA CUADRADA GALVANIZADA DE 13 Y UNA CHALUPA GALVANIZADA, INCLUYE: UN CODO, SOQUET DE BAQUELITA, APAGADOR Y PLACA.</t>
  </si>
  <si>
    <t>SAL</t>
  </si>
  <si>
    <t>EXT-010</t>
  </si>
  <si>
    <t>SALIDA ELECTRICA PARA CONTACTO A BASE DE POLIDUCTO DE 13 MM., CON UN DESARROLLO DE 5 M, CON CABLE THW CAL. 12 Y 14 DESNUDO, LÍNEA ECONOMICA, CON UNA CAJA CUADRADA GALVANIZADA DE 13 Y UNA CAJA CHALUPA GALVANIZADA , INCLUYE: UN CODO ,CONTACTO Y PLACA.</t>
  </si>
  <si>
    <t>EXT-010.2</t>
  </si>
  <si>
    <t>SALIDA ELECTRICA PARA BOMBA DE CISTERNA INCL. TUBO LICUALITE , INTERRUPTOR TERMOMAGNETICO DE 1X 15 AMPERES, CENTRO DE CARGA, CABLE CAL. 10 Y 12, MATERIALES, MANO DE OBRA, HERRAMIENTA Y EQUIPO NECESARIO PARA SU CORRECTA Y TOTAL EJECUCIÓN.</t>
  </si>
  <si>
    <t>EXT-012</t>
  </si>
  <si>
    <t>SUMINISTRO Y COLOCACION DE TABLERO CCM P/ CONTROL DE BOMBAS CON VARIADOR DE VELOCIDAD PARA 3 EQUIPOS DE 5 H.P. Y 220 V C/U, INCLUYE FLOTADORES, CONEXIÓN, MATERIALES, MANO DE OBRA, HERRAMIENTA Y EQUIPO NECESARIO PARA SU CORRECTA Y TOTAL EJECUCION.</t>
  </si>
  <si>
    <t>EXT-015</t>
  </si>
  <si>
    <t>BANQUETA DE CONCRETO PARA FORMACION DE PASILLO Y/O ANDADORES CON CONCRETO F´C= 150 KG/CM2 INCL. VIBRADO, CURADO, MATERIALES, MANO DE OBRA, HERRAMIENTA Y EQUIPO NECESARIO PARA SU CORRECTA Y TOTAL EJECUCIÓN.</t>
  </si>
  <si>
    <t xml:space="preserve">PLANTA DE EMERGENCIA </t>
  </si>
  <si>
    <t>EXT-018</t>
  </si>
  <si>
    <t>TECHO METALICO A BASE DE LAMINA PINTRO CALIBRE 22 Y MONTENES INCL. MATERIALES, MANO DE OBRA, HERRAMIENTA Y EQUIPO NECESARIO PARA SU CORRECTA Y TOTAL EJECUCIÓN.</t>
  </si>
  <si>
    <t>SC/ECT123</t>
  </si>
  <si>
    <t>SALIDA SANITARIA PARA LAVABO  CON TUBERIA PV.C. SANITARIA  INCL. MATERIALES, MANO DE OBRA, HERRAMIENTA Y EQUIPO NECESARIO PARA SU CORRECTA Y TOTAL EJECUCIÓN</t>
  </si>
  <si>
    <t>SC/ECT569</t>
  </si>
  <si>
    <t>SALIDA SANITARIA PARAWC COB TUBERIA PVC 4" TIPO SANITARIA INCL. MATERIALES. MANO ODE OBRA, HERRAMIENTA Y EQUIPO NECESARIO PARA SU CORRECTA Y TOTAL EJECUCION</t>
  </si>
  <si>
    <t>SC/EXT2</t>
  </si>
  <si>
    <t>LINEA DE DRENAJE DE PVC4" DE BAÑO A CARCAMO DE BOMBEO INCL. EXCAVACIÓN, PLANTILLA DE ARENA, RELLENO, CORTES, ACARREOS, ELECACIONES, MATERIALES, MANO DE OBRA, HERRAMIENTA Y EQUIPO NECESARIO PARA SU CORRECTA Y TOTAL EJECUCION</t>
  </si>
  <si>
    <t>SC/EXT1</t>
  </si>
  <si>
    <t>PUERTA METALICA DE 1.50 *2.10 ALTURA A BASE DE HERRERIA DE LAMINA ESTRIADA Y PERSIANA INCL. MATERIALES, M. DE O. HERRAMIENTA Y EQUIPO NACESARIO PARA SU CORRECTA Y TOTAL EJECUCION.</t>
  </si>
  <si>
    <t>P.U CON LETRA</t>
  </si>
  <si>
    <t>ELABORACIÓN DE ESTUDIO DE MANIFESTACIÓN DE IMPACTO AMBIENTAL (MIA), TÉCNICO JUSTIFICATIVO Y CAMBIO DE USO DE SUELO ANTE LA SEMARNAT PARA LA CONSTRUCCIÓN DE UNA PTAR; INCLUYE ESTUDIO, TRÁMITE DE AUTORIZACIÓN, PAGO DE DERECHOS, LIBERACIÓN Y PROGRAMA DE ACCIONES DE MITIGACIÓN.</t>
  </si>
  <si>
    <t>ESTUDIOS Y ANALISIS DE LABORATORIO , TRAMITES</t>
  </si>
  <si>
    <t xml:space="preserve">BANQUETAS </t>
  </si>
  <si>
    <t>CONSTRUCCION DE PLANTA DE TRATAMIENTO DE AGUAS RESIDUALES PTAR " CONSTRUCCION DE REACTOR ANAEROBIO DE FLUJO ASCENDENTE</t>
  </si>
  <si>
    <t>LOCALIDAD:</t>
  </si>
  <si>
    <t>RODEO</t>
  </si>
  <si>
    <t>MUNICIPIO:</t>
  </si>
  <si>
    <t>ESTUDIO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</si>
</sst>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&quot;$&quot;#,##0.00;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&quot;$&quot;* #,##0.0000_-;\-&quot;$&quot;* #,##0.0000_-;_-&quot;$&quot;* &quot;-&quot;??_-;_-@_-"/>
    <numFmt numFmtId="165" formatCode="&quot;$&quot;#,##0.00"/>
    <numFmt numFmtId="166" formatCode="0.0000"/>
    <numFmt numFmtId="167" formatCode="#,##0.00_ ;\-#,##0.00\ "/>
    <numFmt numFmtId="168" formatCode="#,##0.00_);\(#,##0.00\)"/>
    <numFmt numFmtId="169" formatCode="&quot;$&quot;\ #,##0.00"/>
  </numFmts>
  <fonts count="29" x14ac:knownFonts="1">
    <font>
      <sz val="11"/>
      <name val="Arial Narrow"/>
      <family val="2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sz val="12"/>
      <name val="Arial Narrow"/>
      <family val="2"/>
    </font>
    <font>
      <sz val="12"/>
      <color theme="1"/>
      <name val="Arial Narrow"/>
      <family val="2"/>
    </font>
    <font>
      <sz val="11"/>
      <color theme="1"/>
      <name val="Arial Narrow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Helv"/>
    </font>
    <font>
      <sz val="9"/>
      <name val="Helv"/>
    </font>
    <font>
      <sz val="14"/>
      <name val="Arial Narrow"/>
      <family val="2"/>
    </font>
    <font>
      <sz val="14"/>
      <color theme="1"/>
      <name val="Arial Narrow"/>
      <family val="2"/>
    </font>
    <font>
      <sz val="20"/>
      <color theme="1"/>
      <name val="Arial Narrow"/>
      <family val="2"/>
    </font>
    <font>
      <sz val="8"/>
      <color theme="1"/>
      <name val="Arial Narrow"/>
      <family val="2"/>
    </font>
    <font>
      <sz val="15"/>
      <color theme="1"/>
      <name val="Arial Narrow"/>
      <family val="2"/>
    </font>
    <font>
      <sz val="18"/>
      <color theme="1"/>
      <name val="Arial Narrow"/>
      <family val="2"/>
    </font>
    <font>
      <sz val="16"/>
      <color theme="1"/>
      <name val="Arial Narrow"/>
      <family val="2"/>
    </font>
    <font>
      <sz val="12"/>
      <color theme="0"/>
      <name val="Arial Narrow"/>
      <family val="2"/>
    </font>
    <font>
      <i/>
      <sz val="14"/>
      <color theme="1"/>
      <name val="Arial Narrow"/>
      <family val="2"/>
    </font>
    <font>
      <i/>
      <u/>
      <sz val="16"/>
      <color theme="1"/>
      <name val="Arial Narrow"/>
      <family val="2"/>
    </font>
    <font>
      <sz val="14"/>
      <color theme="4"/>
      <name val="Arial Narrow"/>
      <family val="2"/>
    </font>
    <font>
      <b/>
      <sz val="12"/>
      <color theme="1"/>
      <name val="Arial Narrow"/>
      <family val="2"/>
    </font>
    <font>
      <b/>
      <sz val="14"/>
      <color theme="4"/>
      <name val="Arial Narrow"/>
      <family val="2"/>
    </font>
    <font>
      <b/>
      <u/>
      <sz val="16"/>
      <color theme="1"/>
      <name val="Arial Narrow"/>
      <family val="2"/>
    </font>
    <font>
      <b/>
      <sz val="14"/>
      <color theme="1"/>
      <name val="Arial Narrow"/>
      <family val="2"/>
    </font>
    <font>
      <b/>
      <sz val="18"/>
      <color theme="1"/>
      <name val="Arial Narrow"/>
      <family val="2"/>
    </font>
    <font>
      <b/>
      <sz val="14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5">
    <xf numFmtId="0" fontId="0" fillId="0" borderId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44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43" fontId="2" fillId="0" borderId="0" applyFont="0" applyFill="0" applyBorder="0" applyAlignment="0" applyProtection="0"/>
    <xf numFmtId="0" fontId="1" fillId="0" borderId="0"/>
    <xf numFmtId="0" fontId="10" fillId="0" borderId="0"/>
    <xf numFmtId="168" fontId="11" fillId="0" borderId="0"/>
    <xf numFmtId="0" fontId="9" fillId="0" borderId="0"/>
    <xf numFmtId="0" fontId="11" fillId="0" borderId="0"/>
  </cellStyleXfs>
  <cellXfs count="147">
    <xf numFmtId="0" fontId="0" fillId="0" borderId="0" xfId="0"/>
    <xf numFmtId="0" fontId="4" fillId="2" borderId="0" xfId="0" applyFont="1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15" fillId="2" borderId="0" xfId="0" applyFont="1" applyFill="1"/>
    <xf numFmtId="2" fontId="4" fillId="2" borderId="0" xfId="0" applyNumberFormat="1" applyFont="1" applyFill="1" applyAlignment="1">
      <alignment horizontal="center"/>
    </xf>
    <xf numFmtId="0" fontId="4" fillId="2" borderId="0" xfId="0" applyFont="1" applyFill="1" applyBorder="1" applyAlignment="1">
      <alignment vertical="top" wrapText="1"/>
    </xf>
    <xf numFmtId="0" fontId="4" fillId="2" borderId="5" xfId="0" applyFont="1" applyFill="1" applyBorder="1" applyAlignment="1">
      <alignment horizontal="justify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5" xfId="2" applyFont="1" applyFill="1" applyBorder="1" applyAlignment="1">
      <alignment horizontal="center" vertical="center"/>
    </xf>
    <xf numFmtId="7" fontId="4" fillId="2" borderId="5" xfId="1" applyNumberFormat="1" applyFont="1" applyFill="1" applyBorder="1" applyAlignment="1">
      <alignment horizontal="center" vertical="center"/>
    </xf>
    <xf numFmtId="44" fontId="4" fillId="2" borderId="5" xfId="1" applyFont="1" applyFill="1" applyBorder="1" applyAlignment="1">
      <alignment horizontal="center" vertical="center"/>
    </xf>
    <xf numFmtId="165" fontId="4" fillId="2" borderId="3" xfId="0" applyNumberFormat="1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/>
    </xf>
    <xf numFmtId="2" fontId="4" fillId="2" borderId="5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justify" vertical="center" wrapText="1"/>
    </xf>
    <xf numFmtId="0" fontId="4" fillId="2" borderId="3" xfId="0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/>
    </xf>
    <xf numFmtId="7" fontId="4" fillId="2" borderId="3" xfId="1" applyNumberFormat="1" applyFont="1" applyFill="1" applyBorder="1" applyAlignment="1">
      <alignment horizontal="center" vertical="center"/>
    </xf>
    <xf numFmtId="44" fontId="4" fillId="2" borderId="3" xfId="1" applyFont="1" applyFill="1" applyBorder="1" applyAlignment="1">
      <alignment horizontal="center" vertical="center"/>
    </xf>
    <xf numFmtId="0" fontId="4" fillId="2" borderId="3" xfId="2" applyFont="1" applyFill="1" applyBorder="1" applyAlignment="1">
      <alignment horizontal="justify" vertical="center" wrapText="1"/>
    </xf>
    <xf numFmtId="44" fontId="4" fillId="2" borderId="0" xfId="1" applyFont="1" applyFill="1" applyBorder="1" applyAlignment="1">
      <alignment horizontal="center" vertical="center"/>
    </xf>
    <xf numFmtId="165" fontId="4" fillId="2" borderId="0" xfId="0" applyNumberFormat="1" applyFont="1" applyFill="1" applyAlignment="1">
      <alignment horizontal="center" vertical="center" wrapText="1"/>
    </xf>
    <xf numFmtId="0" fontId="16" fillId="2" borderId="0" xfId="0" applyFont="1" applyFill="1"/>
    <xf numFmtId="7" fontId="4" fillId="2" borderId="0" xfId="0" applyNumberFormat="1" applyFont="1" applyFill="1"/>
    <xf numFmtId="0" fontId="17" fillId="2" borderId="0" xfId="0" applyFont="1" applyFill="1"/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justify" vertical="center" wrapText="1"/>
    </xf>
    <xf numFmtId="2" fontId="4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 wrapText="1"/>
    </xf>
    <xf numFmtId="0" fontId="4" fillId="2" borderId="3" xfId="3" applyFont="1" applyFill="1" applyBorder="1" applyAlignment="1">
      <alignment horizontal="justify" vertical="center" wrapText="1"/>
    </xf>
    <xf numFmtId="0" fontId="4" fillId="2" borderId="3" xfId="3" applyFont="1" applyFill="1" applyBorder="1" applyAlignment="1">
      <alignment horizontal="center" vertical="center"/>
    </xf>
    <xf numFmtId="165" fontId="4" fillId="2" borderId="0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center" wrapText="1"/>
    </xf>
    <xf numFmtId="164" fontId="4" fillId="2" borderId="5" xfId="1" applyNumberFormat="1" applyFont="1" applyFill="1" applyBorder="1" applyAlignment="1">
      <alignment horizontal="center" vertical="center"/>
    </xf>
    <xf numFmtId="164" fontId="4" fillId="2" borderId="0" xfId="1" applyNumberFormat="1" applyFont="1" applyFill="1" applyBorder="1" applyAlignment="1">
      <alignment horizontal="center" vertical="center"/>
    </xf>
    <xf numFmtId="167" fontId="4" fillId="2" borderId="0" xfId="1" applyNumberFormat="1" applyFont="1" applyFill="1" applyBorder="1" applyAlignment="1">
      <alignment horizontal="center" vertical="center"/>
    </xf>
    <xf numFmtId="4" fontId="12" fillId="2" borderId="7" xfId="0" applyNumberFormat="1" applyFont="1" applyFill="1" applyBorder="1" applyAlignment="1">
      <alignment horizontal="center" vertical="center"/>
    </xf>
    <xf numFmtId="43" fontId="12" fillId="2" borderId="3" xfId="9" applyFont="1" applyFill="1" applyBorder="1" applyAlignment="1">
      <alignment horizontal="center" vertical="center"/>
    </xf>
    <xf numFmtId="0" fontId="12" fillId="2" borderId="3" xfId="13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/>
    </xf>
    <xf numFmtId="2" fontId="15" fillId="2" borderId="0" xfId="0" applyNumberFormat="1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top" wrapText="1"/>
    </xf>
    <xf numFmtId="165" fontId="13" fillId="2" borderId="0" xfId="0" applyNumberFormat="1" applyFont="1" applyFill="1"/>
    <xf numFmtId="0" fontId="4" fillId="2" borderId="0" xfId="0" applyFont="1" applyFill="1" applyAlignment="1">
      <alignment vertical="top" wrapText="1"/>
    </xf>
    <xf numFmtId="44" fontId="4" fillId="2" borderId="3" xfId="1" applyFont="1" applyFill="1" applyBorder="1" applyAlignment="1">
      <alignment horizontal="center" vertical="center" wrapText="1"/>
    </xf>
    <xf numFmtId="44" fontId="12" fillId="2" borderId="0" xfId="1" applyFont="1" applyFill="1" applyBorder="1" applyAlignment="1">
      <alignment horizontal="right" vertical="center"/>
    </xf>
    <xf numFmtId="44" fontId="12" fillId="2" borderId="7" xfId="1" applyFont="1" applyFill="1" applyBorder="1" applyAlignment="1">
      <alignment horizontal="right" vertical="center"/>
    </xf>
    <xf numFmtId="0" fontId="13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4" fillId="2" borderId="2" xfId="0" applyNumberFormat="1" applyFont="1" applyFill="1" applyBorder="1" applyAlignment="1">
      <alignment horizontal="center" vertical="center" wrapText="1"/>
    </xf>
    <xf numFmtId="9" fontId="19" fillId="2" borderId="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2" fontId="4" fillId="2" borderId="0" xfId="0" applyNumberFormat="1" applyFont="1" applyFill="1" applyBorder="1" applyAlignment="1">
      <alignment horizontal="center" vertical="center" wrapText="1"/>
    </xf>
    <xf numFmtId="9" fontId="4" fillId="2" borderId="0" xfId="0" applyNumberFormat="1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vertical="center"/>
    </xf>
    <xf numFmtId="0" fontId="21" fillId="2" borderId="0" xfId="0" applyFont="1" applyFill="1" applyBorder="1" applyAlignment="1">
      <alignment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3" xfId="10" applyFont="1" applyFill="1" applyBorder="1" applyAlignment="1">
      <alignment horizontal="center" vertical="center"/>
    </xf>
    <xf numFmtId="0" fontId="12" fillId="3" borderId="3" xfId="11" applyFont="1" applyFill="1" applyBorder="1" applyAlignment="1" applyProtection="1">
      <alignment horizontal="center" vertical="center"/>
    </xf>
    <xf numFmtId="4" fontId="12" fillId="2" borderId="3" xfId="0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44" fontId="4" fillId="2" borderId="1" xfId="1" applyFont="1" applyFill="1" applyBorder="1" applyAlignment="1">
      <alignment horizontal="center" vertical="center"/>
    </xf>
    <xf numFmtId="165" fontId="15" fillId="2" borderId="0" xfId="0" applyNumberFormat="1" applyFont="1" applyFill="1"/>
    <xf numFmtId="165" fontId="18" fillId="2" borderId="0" xfId="0" applyNumberFormat="1" applyFont="1" applyFill="1"/>
    <xf numFmtId="0" fontId="4" fillId="2" borderId="3" xfId="0" applyFont="1" applyFill="1" applyBorder="1" applyAlignment="1">
      <alignment horizontal="center" vertical="center" wrapText="1"/>
    </xf>
    <xf numFmtId="0" fontId="4" fillId="2" borderId="3" xfId="3" applyFont="1" applyFill="1" applyBorder="1" applyAlignment="1">
      <alignment horizontal="center" vertical="center" wrapText="1"/>
    </xf>
    <xf numFmtId="0" fontId="22" fillId="2" borderId="6" xfId="1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 vertical="center"/>
    </xf>
    <xf numFmtId="0" fontId="4" fillId="2" borderId="3" xfId="2" applyFont="1" applyFill="1" applyBorder="1" applyAlignment="1">
      <alignment horizontal="center" vertical="center" wrapText="1"/>
    </xf>
    <xf numFmtId="0" fontId="15" fillId="2" borderId="0" xfId="0" applyFont="1" applyFill="1" applyAlignment="1">
      <alignment vertical="center"/>
    </xf>
    <xf numFmtId="0" fontId="15" fillId="2" borderId="0" xfId="0" applyFont="1" applyFill="1" applyBorder="1" applyAlignment="1">
      <alignment vertical="center"/>
    </xf>
    <xf numFmtId="0" fontId="4" fillId="2" borderId="0" xfId="2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2" fontId="4" fillId="2" borderId="0" xfId="0" applyNumberFormat="1" applyFont="1" applyFill="1" applyAlignment="1">
      <alignment horizontal="center" vertical="center"/>
    </xf>
    <xf numFmtId="0" fontId="12" fillId="2" borderId="3" xfId="13" quotePrefix="1" applyFont="1" applyFill="1" applyBorder="1" applyAlignment="1">
      <alignment horizontal="left" vertical="center" wrapText="1"/>
    </xf>
    <xf numFmtId="0" fontId="13" fillId="2" borderId="3" xfId="0" applyFont="1" applyFill="1" applyBorder="1" applyAlignment="1">
      <alignment vertical="center" wrapText="1"/>
    </xf>
    <xf numFmtId="0" fontId="22" fillId="2" borderId="3" xfId="10" applyFont="1" applyFill="1" applyBorder="1" applyAlignment="1">
      <alignment horizontal="center" vertical="center" wrapText="1"/>
    </xf>
    <xf numFmtId="44" fontId="12" fillId="2" borderId="3" xfId="1" applyFont="1" applyFill="1" applyBorder="1" applyAlignment="1">
      <alignment horizontal="center" vertical="center"/>
    </xf>
    <xf numFmtId="44" fontId="12" fillId="2" borderId="3" xfId="1" applyFont="1" applyFill="1" applyBorder="1" applyAlignment="1">
      <alignment horizontal="justify" vertical="center"/>
    </xf>
    <xf numFmtId="44" fontId="13" fillId="2" borderId="3" xfId="1" applyFont="1" applyFill="1" applyBorder="1" applyAlignment="1">
      <alignment horizontal="center" vertical="center" wrapText="1"/>
    </xf>
    <xf numFmtId="4" fontId="12" fillId="2" borderId="3" xfId="0" applyNumberFormat="1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justify" vertical="center" wrapText="1"/>
    </xf>
    <xf numFmtId="44" fontId="12" fillId="2" borderId="3" xfId="1" applyFont="1" applyFill="1" applyBorder="1" applyAlignment="1">
      <alignment horizontal="right" vertical="center"/>
    </xf>
    <xf numFmtId="0" fontId="12" fillId="3" borderId="7" xfId="13" applyFont="1" applyFill="1" applyBorder="1" applyAlignment="1">
      <alignment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justify" vertical="center" wrapText="1"/>
    </xf>
    <xf numFmtId="0" fontId="13" fillId="2" borderId="3" xfId="3" applyFont="1" applyFill="1" applyBorder="1" applyAlignment="1">
      <alignment horizontal="justify" vertical="center" wrapText="1"/>
    </xf>
    <xf numFmtId="0" fontId="12" fillId="3" borderId="7" xfId="11" applyFont="1" applyFill="1" applyBorder="1" applyAlignment="1" applyProtection="1">
      <alignment vertical="center"/>
    </xf>
    <xf numFmtId="0" fontId="12" fillId="2" borderId="3" xfId="14" applyFont="1" applyFill="1" applyBorder="1" applyAlignment="1" applyProtection="1">
      <alignment horizontal="center" vertical="center" wrapText="1"/>
    </xf>
    <xf numFmtId="0" fontId="12" fillId="2" borderId="3" xfId="14" applyFont="1" applyFill="1" applyBorder="1" applyAlignment="1" applyProtection="1">
      <alignment horizontal="left" vertical="center"/>
    </xf>
    <xf numFmtId="0" fontId="12" fillId="2" borderId="3" xfId="0" applyFont="1" applyFill="1" applyBorder="1" applyAlignment="1">
      <alignment horizontal="center" vertical="center"/>
    </xf>
    <xf numFmtId="0" fontId="12" fillId="3" borderId="3" xfId="11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>
      <alignment vertical="center" wrapText="1"/>
    </xf>
    <xf numFmtId="44" fontId="13" fillId="2" borderId="3" xfId="1" applyFont="1" applyFill="1" applyBorder="1" applyAlignment="1">
      <alignment horizontal="right" vertical="center"/>
    </xf>
    <xf numFmtId="0" fontId="12" fillId="2" borderId="7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vertical="center"/>
    </xf>
    <xf numFmtId="0" fontId="12" fillId="3" borderId="3" xfId="11" applyFont="1" applyFill="1" applyBorder="1" applyAlignment="1" applyProtection="1">
      <alignment horizontal="left" vertical="center" wrapText="1"/>
    </xf>
    <xf numFmtId="169" fontId="12" fillId="2" borderId="3" xfId="12" applyNumberFormat="1" applyFont="1" applyFill="1" applyBorder="1" applyAlignment="1">
      <alignment horizontal="right" vertical="center"/>
    </xf>
    <xf numFmtId="44" fontId="23" fillId="2" borderId="0" xfId="1" applyFont="1" applyFill="1" applyBorder="1" applyAlignment="1">
      <alignment horizontal="center" vertical="center" wrapText="1"/>
    </xf>
    <xf numFmtId="0" fontId="24" fillId="3" borderId="7" xfId="11" applyFont="1" applyFill="1" applyBorder="1" applyAlignment="1" applyProtection="1">
      <alignment vertical="center" wrapText="1"/>
    </xf>
    <xf numFmtId="0" fontId="24" fillId="3" borderId="7" xfId="11" applyFont="1" applyFill="1" applyBorder="1" applyAlignment="1" applyProtection="1">
      <alignment vertical="center"/>
    </xf>
    <xf numFmtId="0" fontId="24" fillId="3" borderId="3" xfId="11" applyFont="1" applyFill="1" applyBorder="1" applyAlignment="1" applyProtection="1">
      <alignment vertical="center"/>
    </xf>
    <xf numFmtId="0" fontId="24" fillId="3" borderId="8" xfId="11" applyFont="1" applyFill="1" applyBorder="1" applyAlignment="1" applyProtection="1">
      <alignment vertical="center"/>
    </xf>
    <xf numFmtId="0" fontId="13" fillId="2" borderId="0" xfId="0" applyFont="1" applyFill="1" applyAlignment="1">
      <alignment vertical="top" wrapText="1"/>
    </xf>
    <xf numFmtId="2" fontId="13" fillId="2" borderId="0" xfId="0" applyNumberFormat="1" applyFont="1" applyFill="1" applyAlignment="1">
      <alignment vertical="top" wrapText="1"/>
    </xf>
    <xf numFmtId="0" fontId="3" fillId="3" borderId="3" xfId="13" applyFont="1" applyFill="1" applyBorder="1" applyAlignment="1">
      <alignment horizontal="left" vertical="center" wrapText="1"/>
    </xf>
    <xf numFmtId="44" fontId="26" fillId="2" borderId="0" xfId="1" applyFont="1" applyFill="1" applyBorder="1" applyAlignment="1">
      <alignment horizontal="center" vertical="center" wrapText="1"/>
    </xf>
    <xf numFmtId="44" fontId="23" fillId="2" borderId="0" xfId="1" applyFont="1" applyFill="1" applyAlignment="1">
      <alignment vertical="center"/>
    </xf>
    <xf numFmtId="44" fontId="23" fillId="2" borderId="0" xfId="1" applyFont="1" applyFill="1" applyAlignment="1">
      <alignment horizontal="center" vertical="center" wrapText="1"/>
    </xf>
    <xf numFmtId="44" fontId="23" fillId="2" borderId="0" xfId="1" applyFont="1" applyFill="1" applyBorder="1" applyAlignment="1">
      <alignment horizontal="center" vertical="center"/>
    </xf>
    <xf numFmtId="44" fontId="26" fillId="2" borderId="3" xfId="1" applyFont="1" applyFill="1" applyBorder="1" applyAlignment="1">
      <alignment horizontal="center" vertical="center" wrapText="1"/>
    </xf>
    <xf numFmtId="44" fontId="27" fillId="2" borderId="0" xfId="1" applyFont="1" applyFill="1" applyBorder="1" applyAlignment="1">
      <alignment horizontal="center" vertical="center" wrapText="1"/>
    </xf>
    <xf numFmtId="166" fontId="4" fillId="2" borderId="3" xfId="0" applyNumberFormat="1" applyFont="1" applyFill="1" applyBorder="1" applyAlignment="1">
      <alignment horizontal="center" vertical="center" wrapText="1"/>
    </xf>
    <xf numFmtId="2" fontId="4" fillId="2" borderId="3" xfId="0" applyNumberFormat="1" applyFont="1" applyFill="1" applyBorder="1" applyAlignment="1">
      <alignment horizontal="center" vertical="center" wrapText="1"/>
    </xf>
    <xf numFmtId="2" fontId="4" fillId="2" borderId="3" xfId="3" applyNumberFormat="1" applyFont="1" applyFill="1" applyBorder="1" applyAlignment="1">
      <alignment horizontal="center" vertical="center" wrapText="1"/>
    </xf>
    <xf numFmtId="0" fontId="12" fillId="3" borderId="7" xfId="13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4" fontId="12" fillId="2" borderId="7" xfId="0" applyNumberFormat="1" applyFont="1" applyFill="1" applyBorder="1" applyAlignment="1">
      <alignment horizontal="center" vertical="center" wrapText="1"/>
    </xf>
    <xf numFmtId="0" fontId="12" fillId="3" borderId="7" xfId="11" applyFont="1" applyFill="1" applyBorder="1" applyAlignment="1" applyProtection="1">
      <alignment horizontal="center" vertical="center" wrapText="1"/>
    </xf>
    <xf numFmtId="167" fontId="12" fillId="2" borderId="3" xfId="9" applyNumberFormat="1" applyFont="1" applyFill="1" applyBorder="1" applyAlignment="1">
      <alignment horizontal="center" vertical="center" wrapText="1"/>
    </xf>
    <xf numFmtId="2" fontId="12" fillId="2" borderId="3" xfId="9" applyNumberFormat="1" applyFont="1" applyFill="1" applyBorder="1" applyAlignment="1">
      <alignment horizontal="center" vertical="center" wrapText="1"/>
    </xf>
    <xf numFmtId="2" fontId="12" fillId="3" borderId="7" xfId="13" applyNumberFormat="1" applyFont="1" applyFill="1" applyBorder="1" applyAlignment="1">
      <alignment horizontal="center" vertical="center" wrapText="1"/>
    </xf>
    <xf numFmtId="2" fontId="12" fillId="2" borderId="7" xfId="0" applyNumberFormat="1" applyFont="1" applyFill="1" applyBorder="1" applyAlignment="1">
      <alignment horizontal="center" vertical="center" wrapText="1"/>
    </xf>
    <xf numFmtId="2" fontId="12" fillId="2" borderId="3" xfId="9" applyNumberFormat="1" applyFont="1" applyFill="1" applyBorder="1" applyAlignment="1">
      <alignment horizontal="center" vertical="center"/>
    </xf>
    <xf numFmtId="2" fontId="12" fillId="2" borderId="7" xfId="0" applyNumberFormat="1" applyFont="1" applyFill="1" applyBorder="1" applyAlignment="1">
      <alignment horizontal="center" vertical="center"/>
    </xf>
    <xf numFmtId="2" fontId="12" fillId="2" borderId="3" xfId="0" applyNumberFormat="1" applyFont="1" applyFill="1" applyBorder="1" applyAlignment="1">
      <alignment horizontal="center" vertical="center"/>
    </xf>
    <xf numFmtId="2" fontId="13" fillId="2" borderId="3" xfId="0" applyNumberFormat="1" applyFont="1" applyFill="1" applyBorder="1" applyAlignment="1">
      <alignment horizontal="center" vertical="center" wrapText="1"/>
    </xf>
    <xf numFmtId="0" fontId="28" fillId="2" borderId="7" xfId="0" applyFont="1" applyFill="1" applyBorder="1" applyAlignment="1">
      <alignment vertical="center"/>
    </xf>
    <xf numFmtId="44" fontId="15" fillId="2" borderId="0" xfId="0" applyNumberFormat="1" applyFont="1" applyFill="1"/>
    <xf numFmtId="165" fontId="4" fillId="4" borderId="0" xfId="0" applyNumberFormat="1" applyFont="1" applyFill="1" applyBorder="1" applyAlignment="1">
      <alignment horizontal="center" vertical="center" wrapText="1"/>
    </xf>
    <xf numFmtId="0" fontId="25" fillId="2" borderId="0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 wrapText="1"/>
    </xf>
    <xf numFmtId="0" fontId="13" fillId="2" borderId="0" xfId="0" applyFont="1" applyFill="1" applyAlignment="1">
      <alignment vertical="top" wrapText="1"/>
    </xf>
    <xf numFmtId="0" fontId="18" fillId="2" borderId="0" xfId="0" applyFont="1" applyFill="1" applyAlignment="1">
      <alignment horizontal="center"/>
    </xf>
    <xf numFmtId="0" fontId="25" fillId="2" borderId="4" xfId="0" applyFont="1" applyFill="1" applyBorder="1" applyAlignment="1">
      <alignment horizontal="center" vertical="center"/>
    </xf>
  </cellXfs>
  <cellStyles count="15">
    <cellStyle name="Millares" xfId="9" builtinId="3"/>
    <cellStyle name="Moneda" xfId="1" builtinId="4"/>
    <cellStyle name="Moneda 2" xfId="4" xr:uid="{00000000-0005-0000-0000-000002000000}"/>
    <cellStyle name="Moneda 4" xfId="5" xr:uid="{00000000-0005-0000-0000-000003000000}"/>
    <cellStyle name="Normal" xfId="0" builtinId="0"/>
    <cellStyle name="Normal 2" xfId="6" xr:uid="{00000000-0005-0000-0000-000005000000}"/>
    <cellStyle name="Normal 3" xfId="3" xr:uid="{00000000-0005-0000-0000-000006000000}"/>
    <cellStyle name="Normal 3 6" xfId="7" xr:uid="{00000000-0005-0000-0000-000007000000}"/>
    <cellStyle name="Normal 3 6 2" xfId="8" xr:uid="{00000000-0005-0000-0000-000008000000}"/>
    <cellStyle name="Normal 9" xfId="10" xr:uid="{00000000-0005-0000-0000-000009000000}"/>
    <cellStyle name="Normal_Formato" xfId="11" xr:uid="{00000000-0005-0000-0000-00000A000000}"/>
    <cellStyle name="Normal_Hoja1" xfId="2" xr:uid="{00000000-0005-0000-0000-00000B000000}"/>
    <cellStyle name="Normal_JGPERODR" xfId="12" xr:uid="{00000000-0005-0000-0000-00000C000000}"/>
    <cellStyle name="Normal_La Parrilla" xfId="13" xr:uid="{00000000-0005-0000-0000-00000D000000}"/>
    <cellStyle name="Normal_Santa Rita de Casia" xfId="14" xr:uid="{00000000-0005-0000-0000-00000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2520849</xdr:colOff>
      <xdr:row>1</xdr:row>
      <xdr:rowOff>30652</xdr:rowOff>
    </xdr:from>
    <xdr:to>
      <xdr:col>6</xdr:col>
      <xdr:colOff>1620983</xdr:colOff>
      <xdr:row>4</xdr:row>
      <xdr:rowOff>115033</xdr:rowOff>
    </xdr:to>
    <xdr:pic>
      <xdr:nvPicPr>
        <xdr:cNvPr id="3" name="2 Imagen" descr="LOGO CAED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294740" y="446288"/>
          <a:ext cx="3616716" cy="13728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0</xdr:colOff>
      <xdr:row>246</xdr:row>
      <xdr:rowOff>0</xdr:rowOff>
    </xdr:from>
    <xdr:to>
      <xdr:col>1</xdr:col>
      <xdr:colOff>704850</xdr:colOff>
      <xdr:row>248</xdr:row>
      <xdr:rowOff>342903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09650" y="60178950"/>
          <a:ext cx="704850" cy="1733552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1</xdr:col>
      <xdr:colOff>0</xdr:colOff>
      <xdr:row>246</xdr:row>
      <xdr:rowOff>0</xdr:rowOff>
    </xdr:from>
    <xdr:to>
      <xdr:col>1</xdr:col>
      <xdr:colOff>704850</xdr:colOff>
      <xdr:row>248</xdr:row>
      <xdr:rowOff>342903</xdr:rowOff>
    </xdr:to>
    <xdr:pic>
      <xdr:nvPicPr>
        <xdr:cNvPr id="5" name="Picture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09650" y="60178950"/>
          <a:ext cx="704850" cy="1733552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1</xdr:col>
      <xdr:colOff>0</xdr:colOff>
      <xdr:row>246</xdr:row>
      <xdr:rowOff>0</xdr:rowOff>
    </xdr:from>
    <xdr:to>
      <xdr:col>1</xdr:col>
      <xdr:colOff>704850</xdr:colOff>
      <xdr:row>248</xdr:row>
      <xdr:rowOff>342903</xdr:rowOff>
    </xdr:to>
    <xdr:pic>
      <xdr:nvPicPr>
        <xdr:cNvPr id="6" name="Picture 3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09650" y="60178950"/>
          <a:ext cx="704850" cy="1733552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1</xdr:col>
      <xdr:colOff>0</xdr:colOff>
      <xdr:row>246</xdr:row>
      <xdr:rowOff>0</xdr:rowOff>
    </xdr:from>
    <xdr:to>
      <xdr:col>1</xdr:col>
      <xdr:colOff>704850</xdr:colOff>
      <xdr:row>248</xdr:row>
      <xdr:rowOff>342903</xdr:rowOff>
    </xdr:to>
    <xdr:pic>
      <xdr:nvPicPr>
        <xdr:cNvPr id="7" name="Picture 4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09650" y="60178950"/>
          <a:ext cx="704850" cy="1733552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1</xdr:col>
      <xdr:colOff>0</xdr:colOff>
      <xdr:row>246</xdr:row>
      <xdr:rowOff>0</xdr:rowOff>
    </xdr:from>
    <xdr:to>
      <xdr:col>1</xdr:col>
      <xdr:colOff>704850</xdr:colOff>
      <xdr:row>248</xdr:row>
      <xdr:rowOff>342903</xdr:rowOff>
    </xdr:to>
    <xdr:pic>
      <xdr:nvPicPr>
        <xdr:cNvPr id="8" name="Picture 5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09650" y="60178950"/>
          <a:ext cx="704850" cy="1733552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1</xdr:col>
      <xdr:colOff>0</xdr:colOff>
      <xdr:row>246</xdr:row>
      <xdr:rowOff>0</xdr:rowOff>
    </xdr:from>
    <xdr:to>
      <xdr:col>1</xdr:col>
      <xdr:colOff>704850</xdr:colOff>
      <xdr:row>248</xdr:row>
      <xdr:rowOff>342903</xdr:rowOff>
    </xdr:to>
    <xdr:pic>
      <xdr:nvPicPr>
        <xdr:cNvPr id="9" name="Picture 6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09650" y="60178950"/>
          <a:ext cx="704850" cy="1733552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1</xdr:col>
      <xdr:colOff>0</xdr:colOff>
      <xdr:row>246</xdr:row>
      <xdr:rowOff>0</xdr:rowOff>
    </xdr:from>
    <xdr:to>
      <xdr:col>1</xdr:col>
      <xdr:colOff>704850</xdr:colOff>
      <xdr:row>248</xdr:row>
      <xdr:rowOff>342903</xdr:rowOff>
    </xdr:to>
    <xdr:pic>
      <xdr:nvPicPr>
        <xdr:cNvPr id="10" name="Picture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09650" y="60178950"/>
          <a:ext cx="704850" cy="1733552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1</xdr:col>
      <xdr:colOff>0</xdr:colOff>
      <xdr:row>246</xdr:row>
      <xdr:rowOff>0</xdr:rowOff>
    </xdr:from>
    <xdr:to>
      <xdr:col>1</xdr:col>
      <xdr:colOff>704850</xdr:colOff>
      <xdr:row>248</xdr:row>
      <xdr:rowOff>342903</xdr:rowOff>
    </xdr:to>
    <xdr:pic>
      <xdr:nvPicPr>
        <xdr:cNvPr id="11" name="Picture 8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09650" y="60178950"/>
          <a:ext cx="704850" cy="1733552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1</xdr:col>
      <xdr:colOff>0</xdr:colOff>
      <xdr:row>246</xdr:row>
      <xdr:rowOff>0</xdr:rowOff>
    </xdr:from>
    <xdr:to>
      <xdr:col>1</xdr:col>
      <xdr:colOff>704850</xdr:colOff>
      <xdr:row>248</xdr:row>
      <xdr:rowOff>342903</xdr:rowOff>
    </xdr:to>
    <xdr:pic>
      <xdr:nvPicPr>
        <xdr:cNvPr id="12" name="Picture 9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09650" y="60178950"/>
          <a:ext cx="704850" cy="1733552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1</xdr:col>
      <xdr:colOff>0</xdr:colOff>
      <xdr:row>246</xdr:row>
      <xdr:rowOff>0</xdr:rowOff>
    </xdr:from>
    <xdr:to>
      <xdr:col>1</xdr:col>
      <xdr:colOff>704850</xdr:colOff>
      <xdr:row>248</xdr:row>
      <xdr:rowOff>342903</xdr:rowOff>
    </xdr:to>
    <xdr:pic>
      <xdr:nvPicPr>
        <xdr:cNvPr id="13" name="Picture 10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09650" y="60178950"/>
          <a:ext cx="704850" cy="1733552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1</xdr:col>
      <xdr:colOff>0</xdr:colOff>
      <xdr:row>246</xdr:row>
      <xdr:rowOff>0</xdr:rowOff>
    </xdr:from>
    <xdr:to>
      <xdr:col>1</xdr:col>
      <xdr:colOff>704850</xdr:colOff>
      <xdr:row>248</xdr:row>
      <xdr:rowOff>342903</xdr:rowOff>
    </xdr:to>
    <xdr:pic>
      <xdr:nvPicPr>
        <xdr:cNvPr id="14" name="Picture 11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09650" y="60178950"/>
          <a:ext cx="704850" cy="1733552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1</xdr:col>
      <xdr:colOff>0</xdr:colOff>
      <xdr:row>246</xdr:row>
      <xdr:rowOff>0</xdr:rowOff>
    </xdr:from>
    <xdr:to>
      <xdr:col>1</xdr:col>
      <xdr:colOff>704850</xdr:colOff>
      <xdr:row>248</xdr:row>
      <xdr:rowOff>342903</xdr:rowOff>
    </xdr:to>
    <xdr:pic>
      <xdr:nvPicPr>
        <xdr:cNvPr id="15" name="Picture 12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09650" y="60178950"/>
          <a:ext cx="704850" cy="1733552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1</xdr:col>
      <xdr:colOff>0</xdr:colOff>
      <xdr:row>246</xdr:row>
      <xdr:rowOff>0</xdr:rowOff>
    </xdr:from>
    <xdr:to>
      <xdr:col>1</xdr:col>
      <xdr:colOff>704850</xdr:colOff>
      <xdr:row>248</xdr:row>
      <xdr:rowOff>342903</xdr:rowOff>
    </xdr:to>
    <xdr:pic>
      <xdr:nvPicPr>
        <xdr:cNvPr id="16" name="Picture 13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09650" y="60178950"/>
          <a:ext cx="704850" cy="1733552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1</xdr:col>
      <xdr:colOff>0</xdr:colOff>
      <xdr:row>246</xdr:row>
      <xdr:rowOff>0</xdr:rowOff>
    </xdr:from>
    <xdr:to>
      <xdr:col>1</xdr:col>
      <xdr:colOff>704850</xdr:colOff>
      <xdr:row>248</xdr:row>
      <xdr:rowOff>342903</xdr:rowOff>
    </xdr:to>
    <xdr:pic>
      <xdr:nvPicPr>
        <xdr:cNvPr id="17" name="Picture 14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09650" y="60178950"/>
          <a:ext cx="704850" cy="1733552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1</xdr:col>
      <xdr:colOff>0</xdr:colOff>
      <xdr:row>254</xdr:row>
      <xdr:rowOff>0</xdr:rowOff>
    </xdr:from>
    <xdr:to>
      <xdr:col>1</xdr:col>
      <xdr:colOff>704850</xdr:colOff>
      <xdr:row>255</xdr:row>
      <xdr:rowOff>639907</xdr:rowOff>
    </xdr:to>
    <xdr:pic>
      <xdr:nvPicPr>
        <xdr:cNvPr id="18" name="Picture 15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09650" y="65741550"/>
          <a:ext cx="704850" cy="1628774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1</xdr:col>
      <xdr:colOff>0</xdr:colOff>
      <xdr:row>276</xdr:row>
      <xdr:rowOff>0</xdr:rowOff>
    </xdr:from>
    <xdr:to>
      <xdr:col>1</xdr:col>
      <xdr:colOff>704850</xdr:colOff>
      <xdr:row>277</xdr:row>
      <xdr:rowOff>658955</xdr:rowOff>
    </xdr:to>
    <xdr:pic>
      <xdr:nvPicPr>
        <xdr:cNvPr id="20" name="Picture 17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09650" y="81038700"/>
          <a:ext cx="704850" cy="1495424"/>
        </a:xfrm>
        <a:prstGeom prst="rect">
          <a:avLst/>
        </a:prstGeom>
        <a:noFill/>
        <a:ln w="0">
          <a:noFill/>
        </a:ln>
      </xdr:spPr>
    </xdr:pic>
    <xdr:clientData/>
  </xdr:twoCellAnchor>
  <xdr:twoCellAnchor>
    <xdr:from>
      <xdr:col>1</xdr:col>
      <xdr:colOff>83128</xdr:colOff>
      <xdr:row>421</xdr:row>
      <xdr:rowOff>304800</xdr:rowOff>
    </xdr:from>
    <xdr:to>
      <xdr:col>1</xdr:col>
      <xdr:colOff>4849091</xdr:colOff>
      <xdr:row>425</xdr:row>
      <xdr:rowOff>96981</xdr:rowOff>
    </xdr:to>
    <xdr:sp macro="" textlink="">
      <xdr:nvSpPr>
        <xdr:cNvPr id="19" name="CuadroTexto 18">
          <a:extLst>
            <a:ext uri="{FF2B5EF4-FFF2-40B4-BE49-F238E27FC236}">
              <a16:creationId xmlns:a16="http://schemas.microsoft.com/office/drawing/2014/main" id="{43F3A442-3F21-433F-83A5-EE9DE6BB0AAF}"/>
            </a:ext>
          </a:extLst>
        </xdr:cNvPr>
        <xdr:cNvSpPr txBox="1"/>
      </xdr:nvSpPr>
      <xdr:spPr>
        <a:xfrm>
          <a:off x="1953492" y="203537127"/>
          <a:ext cx="4765963" cy="21197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es-MX" sz="1600">
            <a:latin typeface="Arial Narrow" panose="020B0606020202030204" pitchFamily="34" charset="0"/>
          </a:endParaRPr>
        </a:p>
        <a:p>
          <a:pPr algn="ctr"/>
          <a:r>
            <a:rPr lang="es-MX" sz="1600">
              <a:latin typeface="Arial Narrow" panose="020B0606020202030204" pitchFamily="34" charset="0"/>
            </a:rPr>
            <a:t>_________________________________________________</a:t>
          </a:r>
        </a:p>
        <a:p>
          <a:pPr algn="ctr"/>
          <a:r>
            <a:rPr lang="es-MX" sz="1600">
              <a:latin typeface="Arial Narrow" panose="020B0606020202030204" pitchFamily="34" charset="0"/>
            </a:rPr>
            <a:t>NOMBRE DE LA EMPRESA O PERSONA FISICA</a:t>
          </a:r>
        </a:p>
      </xdr:txBody>
    </xdr:sp>
    <xdr:clientData/>
  </xdr:twoCellAnchor>
  <xdr:twoCellAnchor>
    <xdr:from>
      <xdr:col>1</xdr:col>
      <xdr:colOff>7315665</xdr:colOff>
      <xdr:row>422</xdr:row>
      <xdr:rowOff>139658</xdr:rowOff>
    </xdr:from>
    <xdr:to>
      <xdr:col>5</xdr:col>
      <xdr:colOff>1662544</xdr:colOff>
      <xdr:row>424</xdr:row>
      <xdr:rowOff>304799</xdr:rowOff>
    </xdr:to>
    <xdr:sp macro="" textlink="">
      <xdr:nvSpPr>
        <xdr:cNvPr id="21" name="CuadroTexto 20">
          <a:extLst>
            <a:ext uri="{FF2B5EF4-FFF2-40B4-BE49-F238E27FC236}">
              <a16:creationId xmlns:a16="http://schemas.microsoft.com/office/drawing/2014/main" id="{F873A1C7-FA07-4A97-ABE3-A47DE01C4A43}"/>
            </a:ext>
          </a:extLst>
        </xdr:cNvPr>
        <xdr:cNvSpPr txBox="1"/>
      </xdr:nvSpPr>
      <xdr:spPr>
        <a:xfrm>
          <a:off x="9186029" y="203787622"/>
          <a:ext cx="5250406" cy="13843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MX" sz="1600">
              <a:latin typeface="Arial Narrow" panose="020B0606020202030204" pitchFamily="34" charset="0"/>
            </a:rPr>
            <a:t>____________________________________________</a:t>
          </a:r>
        </a:p>
        <a:p>
          <a:pPr algn="ctr"/>
          <a:r>
            <a:rPr lang="es-MX" sz="1600">
              <a:latin typeface="Arial Narrow" panose="020B0606020202030204" pitchFamily="34" charset="0"/>
            </a:rPr>
            <a:t>NOMBRE Y FIRMA DEL REPRESENTANTE LEGAL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4">
    <tabColor rgb="FF92D050"/>
  </sheetPr>
  <dimension ref="A1:L557"/>
  <sheetViews>
    <sheetView showGridLines="0" tabSelected="1" view="pageBreakPreview" topLeftCell="A117" zoomScale="55" zoomScaleNormal="100" zoomScaleSheetLayoutView="55" zoomScalePageLayoutView="55" workbookViewId="0">
      <selection activeCell="H3" sqref="H3"/>
    </sheetView>
  </sheetViews>
  <sheetFormatPr baseColWidth="10" defaultColWidth="11.42578125" defaultRowHeight="18" x14ac:dyDescent="0.25"/>
  <cols>
    <col min="1" max="1" width="30.7109375" style="41" customWidth="1"/>
    <col min="2" max="2" width="129.140625" style="4" customWidth="1"/>
    <col min="3" max="3" width="13.140625" style="41" bestFit="1" customWidth="1"/>
    <col min="4" max="4" width="17.28515625" style="42" bestFit="1" customWidth="1"/>
    <col min="5" max="5" width="19.140625" style="41" customWidth="1"/>
    <col min="6" max="6" width="74" style="41" customWidth="1"/>
    <col min="7" max="7" width="37.85546875" style="50" customWidth="1"/>
    <col min="8" max="8" width="31.5703125" style="4" customWidth="1"/>
    <col min="9" max="10" width="11.42578125" style="4"/>
    <col min="11" max="11" width="23.85546875" style="4" customWidth="1"/>
    <col min="12" max="16384" width="11.42578125" style="4"/>
  </cols>
  <sheetData>
    <row r="1" spans="1:7" ht="33" customHeight="1" x14ac:dyDescent="0.25">
      <c r="A1" s="1"/>
      <c r="B1" s="143"/>
      <c r="C1" s="143"/>
      <c r="D1" s="143"/>
      <c r="E1" s="43"/>
      <c r="F1" s="1"/>
    </row>
    <row r="2" spans="1:7" ht="51" customHeight="1" x14ac:dyDescent="0.25">
      <c r="A2" s="115" t="s">
        <v>0</v>
      </c>
      <c r="B2" s="144" t="s">
        <v>586</v>
      </c>
      <c r="C2" s="144"/>
      <c r="D2" s="144"/>
      <c r="E2" s="44"/>
      <c r="F2" s="1"/>
    </row>
    <row r="3" spans="1:7" ht="24.6" customHeight="1" x14ac:dyDescent="0.25">
      <c r="A3" s="115" t="s">
        <v>587</v>
      </c>
      <c r="B3" s="115" t="s">
        <v>588</v>
      </c>
      <c r="C3" s="115"/>
      <c r="D3" s="116"/>
      <c r="E3" s="44"/>
      <c r="F3" s="1"/>
    </row>
    <row r="4" spans="1:7" ht="24.6" customHeight="1" x14ac:dyDescent="0.25">
      <c r="A4" s="115" t="s">
        <v>589</v>
      </c>
      <c r="B4" s="115" t="s">
        <v>588</v>
      </c>
      <c r="C4" s="115"/>
      <c r="D4" s="116"/>
      <c r="E4" s="46"/>
      <c r="F4" s="1"/>
    </row>
    <row r="5" spans="1:7" ht="34.5" customHeight="1" x14ac:dyDescent="0.3">
      <c r="A5" s="1"/>
      <c r="B5" s="145" t="s">
        <v>1</v>
      </c>
      <c r="C5" s="145"/>
      <c r="D5" s="145"/>
      <c r="E5" s="51"/>
      <c r="F5" s="1"/>
    </row>
    <row r="6" spans="1:7" ht="18.75" thickBot="1" x14ac:dyDescent="0.3">
      <c r="A6" s="1"/>
      <c r="B6" s="2"/>
      <c r="C6" s="1"/>
      <c r="D6" s="5"/>
      <c r="E6" s="1"/>
      <c r="F6" s="1"/>
    </row>
    <row r="7" spans="1:7" ht="68.25" customHeight="1" thickBot="1" x14ac:dyDescent="0.3">
      <c r="A7" s="52" t="s">
        <v>2</v>
      </c>
      <c r="B7" s="52" t="s">
        <v>3</v>
      </c>
      <c r="C7" s="52" t="s">
        <v>4</v>
      </c>
      <c r="D7" s="53" t="s">
        <v>5</v>
      </c>
      <c r="E7" s="52" t="s">
        <v>23</v>
      </c>
      <c r="F7" s="52" t="s">
        <v>582</v>
      </c>
      <c r="G7" s="52" t="s">
        <v>6</v>
      </c>
    </row>
    <row r="8" spans="1:7" ht="23.25" customHeight="1" x14ac:dyDescent="0.25">
      <c r="A8" s="54"/>
      <c r="B8" s="54"/>
      <c r="C8" s="54"/>
      <c r="D8" s="55"/>
      <c r="E8" s="56">
        <v>0.1</v>
      </c>
      <c r="F8" s="57"/>
      <c r="G8" s="76"/>
    </row>
    <row r="9" spans="1:7" ht="20.25" x14ac:dyDescent="0.25">
      <c r="A9" s="146" t="s">
        <v>584</v>
      </c>
      <c r="B9" s="146"/>
      <c r="C9" s="59"/>
      <c r="D9" s="59"/>
      <c r="E9" s="59"/>
      <c r="F9" s="60"/>
      <c r="G9" s="76"/>
    </row>
    <row r="10" spans="1:7" ht="45.6" customHeight="1" x14ac:dyDescent="0.25">
      <c r="A10" s="73" t="s">
        <v>24</v>
      </c>
      <c r="B10" s="15" t="s">
        <v>25</v>
      </c>
      <c r="C10" s="73" t="s">
        <v>7</v>
      </c>
      <c r="D10" s="77">
        <v>1</v>
      </c>
      <c r="E10" s="47"/>
      <c r="F10" s="47"/>
      <c r="G10" s="47"/>
    </row>
    <row r="11" spans="1:7" ht="35.25" customHeight="1" x14ac:dyDescent="0.25">
      <c r="A11" s="73" t="s">
        <v>26</v>
      </c>
      <c r="B11" s="15" t="s">
        <v>27</v>
      </c>
      <c r="C11" s="73" t="s">
        <v>7</v>
      </c>
      <c r="D11" s="77">
        <v>1</v>
      </c>
      <c r="E11" s="47"/>
      <c r="F11" s="47"/>
      <c r="G11" s="47"/>
    </row>
    <row r="12" spans="1:7" ht="54.6" customHeight="1" x14ac:dyDescent="0.25">
      <c r="A12" s="73" t="s">
        <v>28</v>
      </c>
      <c r="B12" s="15" t="s">
        <v>29</v>
      </c>
      <c r="C12" s="73" t="s">
        <v>7</v>
      </c>
      <c r="D12" s="77">
        <v>1</v>
      </c>
      <c r="E12" s="47"/>
      <c r="F12" s="47"/>
      <c r="G12" s="47"/>
    </row>
    <row r="13" spans="1:7" ht="98.45" customHeight="1" x14ac:dyDescent="0.25">
      <c r="A13" s="73" t="s">
        <v>590</v>
      </c>
      <c r="B13" s="117" t="s">
        <v>583</v>
      </c>
      <c r="C13" s="73" t="s">
        <v>7</v>
      </c>
      <c r="D13" s="77">
        <v>1</v>
      </c>
      <c r="E13" s="47"/>
      <c r="F13" s="47"/>
      <c r="G13" s="47"/>
    </row>
    <row r="14" spans="1:7" ht="39" customHeight="1" x14ac:dyDescent="0.25">
      <c r="A14" s="142" t="s">
        <v>8</v>
      </c>
      <c r="B14" s="142"/>
      <c r="C14" s="60"/>
      <c r="D14" s="60"/>
      <c r="E14" s="78"/>
      <c r="F14" s="79"/>
      <c r="G14" s="119">
        <v>0</v>
      </c>
    </row>
    <row r="15" spans="1:7" ht="6.6" customHeight="1" x14ac:dyDescent="0.25">
      <c r="A15" s="57"/>
      <c r="B15" s="57"/>
      <c r="C15" s="57"/>
      <c r="D15" s="61"/>
      <c r="E15" s="62"/>
      <c r="F15" s="57"/>
      <c r="G15" s="76"/>
    </row>
    <row r="16" spans="1:7" ht="79.900000000000006" customHeight="1" x14ac:dyDescent="0.25">
      <c r="A16" s="73" t="s">
        <v>30</v>
      </c>
      <c r="B16" s="15" t="s">
        <v>31</v>
      </c>
      <c r="C16" s="73" t="s">
        <v>32</v>
      </c>
      <c r="D16" s="77">
        <v>1950</v>
      </c>
      <c r="E16" s="47"/>
      <c r="F16" s="47"/>
      <c r="G16" s="47"/>
    </row>
    <row r="17" spans="1:7" ht="91.9" customHeight="1" x14ac:dyDescent="0.25">
      <c r="A17" s="73" t="s">
        <v>33</v>
      </c>
      <c r="B17" s="15" t="s">
        <v>34</v>
      </c>
      <c r="C17" s="73" t="s">
        <v>32</v>
      </c>
      <c r="D17" s="77">
        <v>1215</v>
      </c>
      <c r="E17" s="47"/>
      <c r="F17" s="47"/>
      <c r="G17" s="47"/>
    </row>
    <row r="18" spans="1:7" ht="76.900000000000006" customHeight="1" x14ac:dyDescent="0.25">
      <c r="A18" s="73" t="s">
        <v>35</v>
      </c>
      <c r="B18" s="15" t="s">
        <v>36</v>
      </c>
      <c r="C18" s="73" t="s">
        <v>32</v>
      </c>
      <c r="D18" s="77">
        <v>243</v>
      </c>
      <c r="E18" s="47"/>
      <c r="F18" s="47"/>
      <c r="G18" s="47"/>
    </row>
    <row r="19" spans="1:7" ht="48" hidden="1" customHeight="1" x14ac:dyDescent="0.25">
      <c r="A19" s="63" t="s">
        <v>10</v>
      </c>
      <c r="B19" s="58"/>
      <c r="C19" s="59"/>
      <c r="D19" s="59"/>
      <c r="E19" s="59"/>
      <c r="F19" s="60"/>
      <c r="G19" s="76"/>
    </row>
    <row r="20" spans="1:7" ht="82.5" hidden="1" customHeight="1" x14ac:dyDescent="0.25">
      <c r="A20" s="81" t="s">
        <v>37</v>
      </c>
      <c r="B20" s="7" t="s">
        <v>38</v>
      </c>
      <c r="C20" s="8" t="s">
        <v>39</v>
      </c>
      <c r="D20" s="9">
        <v>3.61</v>
      </c>
      <c r="E20" s="10">
        <v>10.692000000000002</v>
      </c>
      <c r="F20" s="11"/>
      <c r="G20" s="12">
        <v>38.598120000000009</v>
      </c>
    </row>
    <row r="21" spans="1:7" ht="82.5" hidden="1" customHeight="1" x14ac:dyDescent="0.25">
      <c r="A21" s="33" t="s">
        <v>40</v>
      </c>
      <c r="B21" s="7" t="s">
        <v>41</v>
      </c>
      <c r="C21" s="8" t="s">
        <v>32</v>
      </c>
      <c r="D21" s="13">
        <v>21.154800000000002</v>
      </c>
      <c r="E21" s="10">
        <v>40</v>
      </c>
      <c r="F21" s="11"/>
      <c r="G21" s="12">
        <v>846.19200000000001</v>
      </c>
    </row>
    <row r="22" spans="1:7" ht="82.5" hidden="1" customHeight="1" x14ac:dyDescent="0.25">
      <c r="A22" s="33" t="s">
        <v>42</v>
      </c>
      <c r="B22" s="7" t="s">
        <v>43</v>
      </c>
      <c r="C22" s="8" t="s">
        <v>32</v>
      </c>
      <c r="D22" s="13">
        <v>0</v>
      </c>
      <c r="E22" s="10">
        <v>48</v>
      </c>
      <c r="F22" s="11"/>
      <c r="G22" s="12">
        <v>0</v>
      </c>
    </row>
    <row r="23" spans="1:7" ht="82.5" hidden="1" customHeight="1" x14ac:dyDescent="0.25">
      <c r="A23" s="33" t="s">
        <v>44</v>
      </c>
      <c r="B23" s="7" t="s">
        <v>45</v>
      </c>
      <c r="C23" s="8" t="s">
        <v>39</v>
      </c>
      <c r="D23" s="13">
        <v>3.61</v>
      </c>
      <c r="E23" s="10">
        <v>6.2370000000000001</v>
      </c>
      <c r="F23" s="11"/>
      <c r="G23" s="12">
        <v>22.51557</v>
      </c>
    </row>
    <row r="24" spans="1:7" ht="82.5" hidden="1" customHeight="1" x14ac:dyDescent="0.25">
      <c r="A24" s="33" t="s">
        <v>46</v>
      </c>
      <c r="B24" s="7" t="s">
        <v>47</v>
      </c>
      <c r="C24" s="8" t="s">
        <v>32</v>
      </c>
      <c r="D24" s="14">
        <v>14.548500000000002</v>
      </c>
      <c r="E24" s="10">
        <v>310</v>
      </c>
      <c r="F24" s="11"/>
      <c r="G24" s="12">
        <v>4510.0350000000008</v>
      </c>
    </row>
    <row r="25" spans="1:7" ht="82.5" hidden="1" customHeight="1" x14ac:dyDescent="0.25">
      <c r="A25" s="33" t="s">
        <v>48</v>
      </c>
      <c r="B25" s="7" t="s">
        <v>49</v>
      </c>
      <c r="C25" s="8" t="s">
        <v>32</v>
      </c>
      <c r="D25" s="14">
        <v>6.6062999999999992</v>
      </c>
      <c r="E25" s="10">
        <v>65</v>
      </c>
      <c r="F25" s="11"/>
      <c r="G25" s="12">
        <v>429.40949999999992</v>
      </c>
    </row>
    <row r="26" spans="1:7" ht="82.5" hidden="1" customHeight="1" x14ac:dyDescent="0.25">
      <c r="A26" s="33" t="s">
        <v>50</v>
      </c>
      <c r="B26" s="7" t="s">
        <v>51</v>
      </c>
      <c r="C26" s="8" t="s">
        <v>52</v>
      </c>
      <c r="D26" s="14">
        <v>19.818899999999999</v>
      </c>
      <c r="E26" s="10">
        <v>10.199999999999999</v>
      </c>
      <c r="F26" s="11"/>
      <c r="G26" s="12">
        <v>202.15277999999998</v>
      </c>
    </row>
    <row r="27" spans="1:7" ht="82.5" hidden="1" customHeight="1" x14ac:dyDescent="0.25">
      <c r="A27" s="33" t="s">
        <v>53</v>
      </c>
      <c r="B27" s="7" t="s">
        <v>54</v>
      </c>
      <c r="C27" s="8" t="s">
        <v>39</v>
      </c>
      <c r="D27" s="14">
        <v>31.114399999999996</v>
      </c>
      <c r="E27" s="10">
        <v>380</v>
      </c>
      <c r="F27" s="11"/>
      <c r="G27" s="12">
        <v>11823.471999999998</v>
      </c>
    </row>
    <row r="28" spans="1:7" ht="82.5" hidden="1" customHeight="1" x14ac:dyDescent="0.25">
      <c r="A28" s="33" t="s">
        <v>55</v>
      </c>
      <c r="B28" s="7" t="s">
        <v>56</v>
      </c>
      <c r="C28" s="8" t="s">
        <v>39</v>
      </c>
      <c r="D28" s="14">
        <v>3.61</v>
      </c>
      <c r="E28" s="10">
        <v>175</v>
      </c>
      <c r="F28" s="11"/>
      <c r="G28" s="12">
        <v>631.75</v>
      </c>
    </row>
    <row r="29" spans="1:7" ht="82.5" hidden="1" customHeight="1" x14ac:dyDescent="0.25">
      <c r="A29" s="33" t="s">
        <v>57</v>
      </c>
      <c r="B29" s="7" t="s">
        <v>58</v>
      </c>
      <c r="C29" s="8" t="s">
        <v>32</v>
      </c>
      <c r="D29" s="14">
        <v>3.5921400000000001</v>
      </c>
      <c r="E29" s="10">
        <v>3100</v>
      </c>
      <c r="F29" s="11"/>
      <c r="G29" s="12">
        <v>11135.634</v>
      </c>
    </row>
    <row r="30" spans="1:7" ht="82.5" hidden="1" customHeight="1" x14ac:dyDescent="0.25">
      <c r="A30" s="33" t="s">
        <v>59</v>
      </c>
      <c r="B30" s="7" t="s">
        <v>60</v>
      </c>
      <c r="C30" s="8" t="s">
        <v>32</v>
      </c>
      <c r="D30" s="14">
        <v>0.18049999999999999</v>
      </c>
      <c r="E30" s="10">
        <v>2229.0510000000004</v>
      </c>
      <c r="F30" s="11"/>
      <c r="G30" s="12">
        <v>402.34370550000006</v>
      </c>
    </row>
    <row r="31" spans="1:7" ht="82.5" hidden="1" customHeight="1" x14ac:dyDescent="0.25">
      <c r="A31" s="33" t="s">
        <v>61</v>
      </c>
      <c r="B31" s="7" t="s">
        <v>62</v>
      </c>
      <c r="C31" s="8" t="s">
        <v>63</v>
      </c>
      <c r="D31" s="14">
        <v>0.41</v>
      </c>
      <c r="E31" s="10">
        <v>19840</v>
      </c>
      <c r="F31" s="11"/>
      <c r="G31" s="12">
        <v>8134.4</v>
      </c>
    </row>
    <row r="32" spans="1:7" ht="82.5" hidden="1" customHeight="1" x14ac:dyDescent="0.25">
      <c r="A32" s="33" t="s">
        <v>64</v>
      </c>
      <c r="B32" s="7" t="s">
        <v>65</v>
      </c>
      <c r="C32" s="8" t="s">
        <v>63</v>
      </c>
      <c r="D32" s="14">
        <v>0.41</v>
      </c>
      <c r="E32" s="10">
        <v>9150</v>
      </c>
      <c r="F32" s="11"/>
      <c r="G32" s="12">
        <v>3751.5</v>
      </c>
    </row>
    <row r="33" spans="1:7" ht="82.5" hidden="1" customHeight="1" x14ac:dyDescent="0.25">
      <c r="A33" s="33" t="s">
        <v>66</v>
      </c>
      <c r="B33" s="15" t="s">
        <v>67</v>
      </c>
      <c r="C33" s="16" t="s">
        <v>68</v>
      </c>
      <c r="D33" s="17">
        <v>8.74</v>
      </c>
      <c r="E33" s="18">
        <v>337.37</v>
      </c>
      <c r="F33" s="19"/>
      <c r="G33" s="12">
        <v>2948.6138000000001</v>
      </c>
    </row>
    <row r="34" spans="1:7" ht="82.5" hidden="1" customHeight="1" x14ac:dyDescent="0.25">
      <c r="A34" s="33" t="s">
        <v>69</v>
      </c>
      <c r="B34" s="15" t="s">
        <v>70</v>
      </c>
      <c r="C34" s="16" t="s">
        <v>71</v>
      </c>
      <c r="D34" s="17">
        <v>1</v>
      </c>
      <c r="E34" s="18">
        <v>27577.088000000003</v>
      </c>
      <c r="F34" s="19"/>
      <c r="G34" s="12">
        <v>27577.088000000003</v>
      </c>
    </row>
    <row r="35" spans="1:7" ht="82.5" hidden="1" customHeight="1" x14ac:dyDescent="0.25">
      <c r="A35" s="33" t="s">
        <v>72</v>
      </c>
      <c r="B35" s="15" t="s">
        <v>73</v>
      </c>
      <c r="C35" s="16" t="s">
        <v>71</v>
      </c>
      <c r="D35" s="17">
        <v>1</v>
      </c>
      <c r="E35" s="18">
        <v>1900.1620000000003</v>
      </c>
      <c r="F35" s="19"/>
      <c r="G35" s="12">
        <v>1900.1620000000003</v>
      </c>
    </row>
    <row r="36" spans="1:7" ht="82.5" hidden="1" customHeight="1" x14ac:dyDescent="0.25">
      <c r="A36" s="33" t="s">
        <v>74</v>
      </c>
      <c r="B36" s="15" t="s">
        <v>75</v>
      </c>
      <c r="C36" s="16" t="s">
        <v>71</v>
      </c>
      <c r="D36" s="17">
        <v>1</v>
      </c>
      <c r="E36" s="18">
        <v>6927.65</v>
      </c>
      <c r="F36" s="19"/>
      <c r="G36" s="12">
        <v>8673.869999999999</v>
      </c>
    </row>
    <row r="37" spans="1:7" ht="82.5" hidden="1" customHeight="1" x14ac:dyDescent="0.25">
      <c r="A37" s="33" t="s">
        <v>76</v>
      </c>
      <c r="B37" s="20" t="s">
        <v>77</v>
      </c>
      <c r="C37" s="13" t="s">
        <v>68</v>
      </c>
      <c r="D37" s="13">
        <v>50</v>
      </c>
      <c r="E37" s="18">
        <v>281.93000000000006</v>
      </c>
      <c r="F37" s="19"/>
      <c r="G37" s="12">
        <v>14096.500000000004</v>
      </c>
    </row>
    <row r="38" spans="1:7" ht="82.5" hidden="1" customHeight="1" x14ac:dyDescent="0.25">
      <c r="A38" s="33" t="s">
        <v>78</v>
      </c>
      <c r="B38" s="20" t="s">
        <v>79</v>
      </c>
      <c r="C38" s="13" t="s">
        <v>68</v>
      </c>
      <c r="D38" s="13">
        <v>50</v>
      </c>
      <c r="E38" s="18">
        <v>61.754000000000005</v>
      </c>
      <c r="F38" s="19"/>
      <c r="G38" s="12">
        <v>3087.7000000000003</v>
      </c>
    </row>
    <row r="39" spans="1:7" ht="46.5" hidden="1" customHeight="1" x14ac:dyDescent="0.25">
      <c r="A39" s="29"/>
      <c r="B39" s="27"/>
      <c r="C39" s="57"/>
      <c r="D39" s="80"/>
      <c r="E39" s="60" t="s">
        <v>22</v>
      </c>
      <c r="F39" s="21"/>
      <c r="G39" s="21">
        <v>100211.93647549998</v>
      </c>
    </row>
    <row r="40" spans="1:7" ht="15.75" hidden="1" x14ac:dyDescent="0.25">
      <c r="A40" s="82"/>
      <c r="B40" s="83"/>
      <c r="C40" s="82"/>
      <c r="D40" s="84"/>
      <c r="E40" s="82"/>
      <c r="F40" s="82"/>
      <c r="G40" s="22"/>
    </row>
    <row r="41" spans="1:7" ht="54.75" hidden="1" customHeight="1" x14ac:dyDescent="0.25">
      <c r="A41" s="63" t="s">
        <v>11</v>
      </c>
      <c r="B41" s="59"/>
      <c r="C41" s="59"/>
      <c r="D41" s="59"/>
      <c r="E41" s="59"/>
      <c r="F41" s="60"/>
      <c r="G41" s="22"/>
    </row>
    <row r="42" spans="1:7" ht="83.25" hidden="1" customHeight="1" x14ac:dyDescent="0.25">
      <c r="A42" s="33" t="s">
        <v>80</v>
      </c>
      <c r="B42" s="7" t="s">
        <v>81</v>
      </c>
      <c r="C42" s="8" t="s">
        <v>68</v>
      </c>
      <c r="D42" s="14">
        <v>137.38999999999999</v>
      </c>
      <c r="E42" s="10">
        <v>253.63800000000003</v>
      </c>
      <c r="F42" s="11"/>
      <c r="G42" s="12">
        <v>34847.324820000002</v>
      </c>
    </row>
    <row r="43" spans="1:7" ht="83.25" hidden="1" customHeight="1" x14ac:dyDescent="0.25">
      <c r="A43" s="33" t="s">
        <v>82</v>
      </c>
      <c r="B43" s="7" t="s">
        <v>83</v>
      </c>
      <c r="C43" s="8" t="s">
        <v>71</v>
      </c>
      <c r="D43" s="14">
        <v>1</v>
      </c>
      <c r="E43" s="10">
        <v>8250</v>
      </c>
      <c r="F43" s="11"/>
      <c r="G43" s="12">
        <v>8250</v>
      </c>
    </row>
    <row r="44" spans="1:7" ht="83.25" hidden="1" customHeight="1" x14ac:dyDescent="0.25">
      <c r="A44" s="33" t="s">
        <v>84</v>
      </c>
      <c r="B44" s="7" t="s">
        <v>85</v>
      </c>
      <c r="C44" s="8" t="s">
        <v>68</v>
      </c>
      <c r="D44" s="14">
        <v>137.38999999999999</v>
      </c>
      <c r="E44" s="10">
        <v>423.72</v>
      </c>
      <c r="F44" s="11"/>
      <c r="G44" s="12">
        <v>58214.890800000001</v>
      </c>
    </row>
    <row r="45" spans="1:7" ht="46.5" hidden="1" customHeight="1" x14ac:dyDescent="0.25">
      <c r="A45" s="29"/>
      <c r="B45" s="27"/>
      <c r="C45" s="57"/>
      <c r="D45" s="80"/>
      <c r="E45" s="60" t="s">
        <v>22</v>
      </c>
      <c r="F45" s="21"/>
      <c r="G45" s="21">
        <v>101312.21562</v>
      </c>
    </row>
    <row r="46" spans="1:7" ht="54.75" customHeight="1" x14ac:dyDescent="0.25">
      <c r="A46" s="146" t="s">
        <v>12</v>
      </c>
      <c r="B46" s="146"/>
      <c r="C46" s="59"/>
      <c r="D46" s="59"/>
      <c r="E46" s="59"/>
      <c r="F46" s="60"/>
      <c r="G46" s="120">
        <v>0</v>
      </c>
    </row>
    <row r="47" spans="1:7" ht="54.75" customHeight="1" x14ac:dyDescent="0.25">
      <c r="A47" s="73" t="s">
        <v>37</v>
      </c>
      <c r="B47" s="15" t="s">
        <v>38</v>
      </c>
      <c r="C47" s="16" t="s">
        <v>39</v>
      </c>
      <c r="D47" s="124">
        <v>77</v>
      </c>
      <c r="E47" s="19"/>
      <c r="F47" s="19"/>
      <c r="G47" s="47"/>
    </row>
    <row r="48" spans="1:7" ht="54.75" customHeight="1" x14ac:dyDescent="0.25">
      <c r="A48" s="73" t="s">
        <v>86</v>
      </c>
      <c r="B48" s="15" t="s">
        <v>41</v>
      </c>
      <c r="C48" s="16" t="s">
        <v>32</v>
      </c>
      <c r="D48" s="124">
        <v>356</v>
      </c>
      <c r="E48" s="19"/>
      <c r="F48" s="19"/>
      <c r="G48" s="47"/>
    </row>
    <row r="49" spans="1:12" ht="54.75" customHeight="1" x14ac:dyDescent="0.25">
      <c r="A49" s="73" t="s">
        <v>87</v>
      </c>
      <c r="B49" s="15" t="s">
        <v>43</v>
      </c>
      <c r="C49" s="16" t="s">
        <v>32</v>
      </c>
      <c r="D49" s="124">
        <v>247</v>
      </c>
      <c r="E49" s="19"/>
      <c r="F49" s="19"/>
      <c r="G49" s="47"/>
    </row>
    <row r="50" spans="1:12" ht="54.75" customHeight="1" x14ac:dyDescent="0.25">
      <c r="A50" s="73" t="s">
        <v>88</v>
      </c>
      <c r="B50" s="15" t="s">
        <v>89</v>
      </c>
      <c r="C50" s="16" t="s">
        <v>32</v>
      </c>
      <c r="D50" s="124">
        <v>130.72</v>
      </c>
      <c r="E50" s="19"/>
      <c r="F50" s="19"/>
      <c r="G50" s="47"/>
    </row>
    <row r="51" spans="1:12" ht="54.75" customHeight="1" x14ac:dyDescent="0.25">
      <c r="A51" s="73" t="s">
        <v>90</v>
      </c>
      <c r="B51" s="15" t="s">
        <v>91</v>
      </c>
      <c r="C51" s="16" t="s">
        <v>32</v>
      </c>
      <c r="D51" s="125">
        <v>73.92</v>
      </c>
      <c r="E51" s="19"/>
      <c r="F51" s="19"/>
      <c r="G51" s="47"/>
    </row>
    <row r="52" spans="1:12" ht="54.75" customHeight="1" x14ac:dyDescent="0.25">
      <c r="A52" s="73" t="s">
        <v>92</v>
      </c>
      <c r="B52" s="15" t="s">
        <v>49</v>
      </c>
      <c r="C52" s="16" t="s">
        <v>32</v>
      </c>
      <c r="D52" s="125">
        <v>807.99</v>
      </c>
      <c r="E52" s="19"/>
      <c r="F52" s="19"/>
      <c r="G52" s="47"/>
    </row>
    <row r="53" spans="1:12" ht="54.75" customHeight="1" x14ac:dyDescent="0.3">
      <c r="A53" s="73" t="s">
        <v>93</v>
      </c>
      <c r="B53" s="15" t="s">
        <v>51</v>
      </c>
      <c r="C53" s="16" t="s">
        <v>52</v>
      </c>
      <c r="D53" s="125">
        <v>2423.9699999999998</v>
      </c>
      <c r="E53" s="19"/>
      <c r="F53" s="19"/>
      <c r="G53" s="47"/>
      <c r="K53" s="23"/>
    </row>
    <row r="54" spans="1:12" ht="54.75" customHeight="1" x14ac:dyDescent="0.25">
      <c r="A54" s="73" t="s">
        <v>94</v>
      </c>
      <c r="B54" s="15" t="s">
        <v>95</v>
      </c>
      <c r="C54" s="16" t="s">
        <v>39</v>
      </c>
      <c r="D54" s="125">
        <v>77</v>
      </c>
      <c r="E54" s="19"/>
      <c r="F54" s="19"/>
      <c r="G54" s="47"/>
    </row>
    <row r="55" spans="1:12" ht="54.75" customHeight="1" x14ac:dyDescent="0.25">
      <c r="A55" s="73" t="s">
        <v>55</v>
      </c>
      <c r="B55" s="15" t="s">
        <v>56</v>
      </c>
      <c r="C55" s="16" t="s">
        <v>39</v>
      </c>
      <c r="D55" s="125">
        <v>77</v>
      </c>
      <c r="E55" s="19"/>
      <c r="F55" s="19"/>
      <c r="G55" s="47"/>
    </row>
    <row r="56" spans="1:12" ht="54.75" customHeight="1" x14ac:dyDescent="0.25">
      <c r="A56" s="73" t="s">
        <v>46</v>
      </c>
      <c r="B56" s="15" t="s">
        <v>47</v>
      </c>
      <c r="C56" s="16" t="s">
        <v>32</v>
      </c>
      <c r="D56" s="125">
        <v>42.865390126597617</v>
      </c>
      <c r="E56" s="19"/>
      <c r="F56" s="19"/>
      <c r="G56" s="47"/>
      <c r="H56" s="24"/>
    </row>
    <row r="57" spans="1:12" ht="54.75" customHeight="1" x14ac:dyDescent="0.25">
      <c r="A57" s="73" t="s">
        <v>96</v>
      </c>
      <c r="B57" s="15" t="s">
        <v>97</v>
      </c>
      <c r="C57" s="16" t="s">
        <v>39</v>
      </c>
      <c r="D57" s="125">
        <v>404</v>
      </c>
      <c r="E57" s="19"/>
      <c r="F57" s="19"/>
      <c r="G57" s="47"/>
    </row>
    <row r="58" spans="1:12" ht="54.75" customHeight="1" x14ac:dyDescent="0.25">
      <c r="A58" s="73" t="s">
        <v>98</v>
      </c>
      <c r="B58" s="15" t="s">
        <v>99</v>
      </c>
      <c r="C58" s="16" t="s">
        <v>32</v>
      </c>
      <c r="D58" s="125">
        <v>85.5</v>
      </c>
      <c r="E58" s="19"/>
      <c r="F58" s="19"/>
      <c r="G58" s="47"/>
    </row>
    <row r="59" spans="1:12" ht="54.75" customHeight="1" x14ac:dyDescent="0.25">
      <c r="A59" s="73" t="s">
        <v>100</v>
      </c>
      <c r="B59" s="15" t="s">
        <v>101</v>
      </c>
      <c r="C59" s="16" t="s">
        <v>63</v>
      </c>
      <c r="D59" s="125">
        <v>0.32800000000000001</v>
      </c>
      <c r="E59" s="19"/>
      <c r="F59" s="19"/>
      <c r="G59" s="47"/>
    </row>
    <row r="60" spans="1:12" ht="54.75" customHeight="1" x14ac:dyDescent="0.35">
      <c r="A60" s="73" t="s">
        <v>102</v>
      </c>
      <c r="B60" s="15" t="s">
        <v>62</v>
      </c>
      <c r="C60" s="16" t="s">
        <v>63</v>
      </c>
      <c r="D60" s="125">
        <v>9.18</v>
      </c>
      <c r="E60" s="19"/>
      <c r="F60" s="19"/>
      <c r="G60" s="47"/>
      <c r="L60" s="25"/>
    </row>
    <row r="61" spans="1:12" ht="54.75" customHeight="1" x14ac:dyDescent="0.25">
      <c r="A61" s="73" t="s">
        <v>103</v>
      </c>
      <c r="B61" s="15" t="s">
        <v>104</v>
      </c>
      <c r="C61" s="16" t="s">
        <v>63</v>
      </c>
      <c r="D61" s="125">
        <v>0.32800000000000001</v>
      </c>
      <c r="E61" s="19"/>
      <c r="F61" s="19"/>
      <c r="G61" s="47"/>
    </row>
    <row r="62" spans="1:12" ht="54.75" customHeight="1" x14ac:dyDescent="0.25">
      <c r="A62" s="73" t="s">
        <v>105</v>
      </c>
      <c r="B62" s="15" t="s">
        <v>65</v>
      </c>
      <c r="C62" s="16" t="s">
        <v>63</v>
      </c>
      <c r="D62" s="125">
        <v>9.18</v>
      </c>
      <c r="E62" s="19"/>
      <c r="F62" s="19"/>
      <c r="G62" s="47"/>
    </row>
    <row r="63" spans="1:12" ht="54.75" customHeight="1" x14ac:dyDescent="0.25">
      <c r="A63" s="73" t="s">
        <v>66</v>
      </c>
      <c r="B63" s="15" t="s">
        <v>67</v>
      </c>
      <c r="C63" s="16" t="s">
        <v>68</v>
      </c>
      <c r="D63" s="125">
        <v>114</v>
      </c>
      <c r="E63" s="19"/>
      <c r="F63" s="19"/>
      <c r="G63" s="47"/>
    </row>
    <row r="64" spans="1:12" ht="67.900000000000006" customHeight="1" x14ac:dyDescent="0.25">
      <c r="A64" s="73" t="s">
        <v>106</v>
      </c>
      <c r="B64" s="15" t="s">
        <v>107</v>
      </c>
      <c r="C64" s="16" t="s">
        <v>68</v>
      </c>
      <c r="D64" s="125">
        <v>30</v>
      </c>
      <c r="E64" s="19"/>
      <c r="F64" s="19"/>
      <c r="G64" s="47"/>
    </row>
    <row r="65" spans="1:7" ht="54.75" customHeight="1" x14ac:dyDescent="0.25">
      <c r="A65" s="73" t="s">
        <v>108</v>
      </c>
      <c r="B65" s="15" t="s">
        <v>109</v>
      </c>
      <c r="C65" s="16" t="s">
        <v>68</v>
      </c>
      <c r="D65" s="125">
        <v>30</v>
      </c>
      <c r="E65" s="19"/>
      <c r="F65" s="19"/>
      <c r="G65" s="47"/>
    </row>
    <row r="66" spans="1:7" ht="54.75" customHeight="1" x14ac:dyDescent="0.25">
      <c r="A66" s="73" t="s">
        <v>110</v>
      </c>
      <c r="B66" s="15" t="s">
        <v>111</v>
      </c>
      <c r="C66" s="16" t="s">
        <v>71</v>
      </c>
      <c r="D66" s="125">
        <v>1</v>
      </c>
      <c r="E66" s="19"/>
      <c r="F66" s="19"/>
      <c r="G66" s="47"/>
    </row>
    <row r="67" spans="1:7" ht="78.599999999999994" customHeight="1" x14ac:dyDescent="0.25">
      <c r="A67" s="73" t="s">
        <v>112</v>
      </c>
      <c r="B67" s="15" t="s">
        <v>113</v>
      </c>
      <c r="C67" s="16" t="s">
        <v>71</v>
      </c>
      <c r="D67" s="125">
        <v>5</v>
      </c>
      <c r="E67" s="19"/>
      <c r="F67" s="19"/>
      <c r="G67" s="47"/>
    </row>
    <row r="68" spans="1:7" ht="54.75" customHeight="1" x14ac:dyDescent="0.25">
      <c r="A68" s="73" t="s">
        <v>114</v>
      </c>
      <c r="B68" s="15" t="s">
        <v>115</v>
      </c>
      <c r="C68" s="16" t="s">
        <v>71</v>
      </c>
      <c r="D68" s="125">
        <v>2</v>
      </c>
      <c r="E68" s="19"/>
      <c r="F68" s="19"/>
      <c r="G68" s="47"/>
    </row>
    <row r="69" spans="1:7" ht="78.599999999999994" customHeight="1" x14ac:dyDescent="0.25">
      <c r="A69" s="73" t="s">
        <v>116</v>
      </c>
      <c r="B69" s="15" t="s">
        <v>117</v>
      </c>
      <c r="C69" s="16" t="s">
        <v>71</v>
      </c>
      <c r="D69" s="125">
        <v>4</v>
      </c>
      <c r="E69" s="19"/>
      <c r="F69" s="19"/>
      <c r="G69" s="47"/>
    </row>
    <row r="70" spans="1:7" ht="54.75" customHeight="1" x14ac:dyDescent="0.25">
      <c r="A70" s="73" t="s">
        <v>118</v>
      </c>
      <c r="B70" s="15" t="s">
        <v>119</v>
      </c>
      <c r="C70" s="16" t="s">
        <v>71</v>
      </c>
      <c r="D70" s="125">
        <v>2</v>
      </c>
      <c r="E70" s="19"/>
      <c r="F70" s="19"/>
      <c r="G70" s="47"/>
    </row>
    <row r="71" spans="1:7" ht="90.6" customHeight="1" x14ac:dyDescent="0.25">
      <c r="A71" s="73" t="s">
        <v>120</v>
      </c>
      <c r="B71" s="15" t="s">
        <v>121</v>
      </c>
      <c r="C71" s="16" t="s">
        <v>71</v>
      </c>
      <c r="D71" s="125">
        <v>2</v>
      </c>
      <c r="E71" s="19"/>
      <c r="F71" s="19"/>
      <c r="G71" s="47"/>
    </row>
    <row r="72" spans="1:7" ht="91.9" customHeight="1" x14ac:dyDescent="0.25">
      <c r="A72" s="73" t="s">
        <v>122</v>
      </c>
      <c r="B72" s="15" t="s">
        <v>123</v>
      </c>
      <c r="C72" s="16" t="s">
        <v>71</v>
      </c>
      <c r="D72" s="125">
        <v>2</v>
      </c>
      <c r="E72" s="19"/>
      <c r="F72" s="19"/>
      <c r="G72" s="47"/>
    </row>
    <row r="73" spans="1:7" ht="105" customHeight="1" x14ac:dyDescent="0.25">
      <c r="A73" s="73" t="s">
        <v>124</v>
      </c>
      <c r="B73" s="15" t="s">
        <v>125</v>
      </c>
      <c r="C73" s="16" t="s">
        <v>71</v>
      </c>
      <c r="D73" s="125">
        <v>1</v>
      </c>
      <c r="E73" s="19"/>
      <c r="F73" s="19"/>
      <c r="G73" s="47"/>
    </row>
    <row r="74" spans="1:7" ht="72.599999999999994" customHeight="1" x14ac:dyDescent="0.25">
      <c r="A74" s="73" t="s">
        <v>126</v>
      </c>
      <c r="B74" s="15" t="s">
        <v>127</v>
      </c>
      <c r="C74" s="16" t="s">
        <v>68</v>
      </c>
      <c r="D74" s="125">
        <v>37</v>
      </c>
      <c r="E74" s="19"/>
      <c r="F74" s="19"/>
      <c r="G74" s="47"/>
    </row>
    <row r="75" spans="1:7" ht="54.75" customHeight="1" x14ac:dyDescent="0.25">
      <c r="A75" s="73" t="s">
        <v>128</v>
      </c>
      <c r="B75" s="15" t="s">
        <v>129</v>
      </c>
      <c r="C75" s="16" t="s">
        <v>39</v>
      </c>
      <c r="D75" s="125">
        <f>11.4*2</f>
        <v>22.8</v>
      </c>
      <c r="E75" s="19"/>
      <c r="F75" s="19"/>
      <c r="G75" s="47"/>
    </row>
    <row r="76" spans="1:7" ht="54.75" customHeight="1" x14ac:dyDescent="0.25">
      <c r="A76" s="73" t="s">
        <v>130</v>
      </c>
      <c r="B76" s="15" t="s">
        <v>131</v>
      </c>
      <c r="C76" s="16" t="s">
        <v>132</v>
      </c>
      <c r="D76" s="125">
        <v>752</v>
      </c>
      <c r="E76" s="19"/>
      <c r="F76" s="19"/>
      <c r="G76" s="47"/>
    </row>
    <row r="77" spans="1:7" ht="54.75" customHeight="1" x14ac:dyDescent="0.25">
      <c r="A77" s="73" t="s">
        <v>133</v>
      </c>
      <c r="B77" s="15" t="s">
        <v>134</v>
      </c>
      <c r="C77" s="16" t="s">
        <v>71</v>
      </c>
      <c r="D77" s="125">
        <v>1</v>
      </c>
      <c r="E77" s="19"/>
      <c r="F77" s="19"/>
      <c r="G77" s="47"/>
    </row>
    <row r="78" spans="1:7" ht="54.75" customHeight="1" x14ac:dyDescent="0.25">
      <c r="A78" s="73" t="s">
        <v>135</v>
      </c>
      <c r="B78" s="15" t="s">
        <v>136</v>
      </c>
      <c r="C78" s="16" t="s">
        <v>71</v>
      </c>
      <c r="D78" s="125">
        <v>1</v>
      </c>
      <c r="E78" s="19"/>
      <c r="F78" s="19"/>
      <c r="G78" s="47"/>
    </row>
    <row r="79" spans="1:7" ht="54.75" customHeight="1" x14ac:dyDescent="0.25">
      <c r="A79" s="73" t="s">
        <v>137</v>
      </c>
      <c r="B79" s="15" t="s">
        <v>138</v>
      </c>
      <c r="C79" s="16" t="s">
        <v>71</v>
      </c>
      <c r="D79" s="125">
        <v>1</v>
      </c>
      <c r="E79" s="19"/>
      <c r="F79" s="19"/>
      <c r="G79" s="47"/>
    </row>
    <row r="80" spans="1:7" ht="54.75" customHeight="1" x14ac:dyDescent="0.25">
      <c r="A80" s="73" t="s">
        <v>139</v>
      </c>
      <c r="B80" s="15" t="s">
        <v>140</v>
      </c>
      <c r="C80" s="16" t="s">
        <v>71</v>
      </c>
      <c r="D80" s="125">
        <v>1</v>
      </c>
      <c r="E80" s="19"/>
      <c r="F80" s="19"/>
      <c r="G80" s="47"/>
    </row>
    <row r="81" spans="1:7" ht="54.75" customHeight="1" x14ac:dyDescent="0.25">
      <c r="A81" s="73" t="s">
        <v>141</v>
      </c>
      <c r="B81" s="15" t="s">
        <v>142</v>
      </c>
      <c r="C81" s="16" t="s">
        <v>71</v>
      </c>
      <c r="D81" s="125">
        <v>1</v>
      </c>
      <c r="E81" s="19"/>
      <c r="F81" s="19"/>
      <c r="G81" s="47"/>
    </row>
    <row r="82" spans="1:7" ht="46.5" customHeight="1" x14ac:dyDescent="0.25">
      <c r="A82" s="29"/>
      <c r="B82" s="27"/>
      <c r="C82" s="57"/>
      <c r="D82" s="80"/>
      <c r="E82" s="60"/>
      <c r="F82" s="21"/>
      <c r="G82" s="121">
        <v>0</v>
      </c>
    </row>
    <row r="83" spans="1:7" ht="54.75" hidden="1" customHeight="1" x14ac:dyDescent="0.25">
      <c r="A83" s="63" t="s">
        <v>13</v>
      </c>
      <c r="B83" s="63"/>
      <c r="C83" s="63"/>
      <c r="D83" s="63"/>
      <c r="E83" s="63"/>
      <c r="F83" s="64"/>
      <c r="G83" s="22"/>
    </row>
    <row r="84" spans="1:7" ht="54.75" hidden="1" customHeight="1" x14ac:dyDescent="0.25">
      <c r="A84" s="33" t="s">
        <v>143</v>
      </c>
      <c r="B84" s="7" t="s">
        <v>144</v>
      </c>
      <c r="C84" s="8" t="s">
        <v>63</v>
      </c>
      <c r="D84" s="14">
        <v>1.6</v>
      </c>
      <c r="E84" s="10">
        <v>71087.5</v>
      </c>
      <c r="F84" s="11"/>
      <c r="G84" s="12">
        <v>113740</v>
      </c>
    </row>
    <row r="85" spans="1:7" ht="54.75" hidden="1" customHeight="1" x14ac:dyDescent="0.25">
      <c r="A85" s="26"/>
      <c r="B85" s="27"/>
      <c r="C85" s="26"/>
      <c r="D85" s="28"/>
      <c r="E85" s="60" t="s">
        <v>22</v>
      </c>
      <c r="F85" s="21"/>
      <c r="G85" s="21">
        <v>113740</v>
      </c>
    </row>
    <row r="86" spans="1:7" ht="54.75" hidden="1" customHeight="1" x14ac:dyDescent="0.25">
      <c r="A86" s="26"/>
      <c r="B86" s="29"/>
      <c r="C86" s="26"/>
      <c r="D86" s="28"/>
      <c r="E86" s="35"/>
      <c r="F86" s="21"/>
      <c r="G86" s="22"/>
    </row>
    <row r="87" spans="1:7" ht="54.75" customHeight="1" x14ac:dyDescent="0.25">
      <c r="A87" s="142" t="s">
        <v>14</v>
      </c>
      <c r="B87" s="142"/>
      <c r="C87" s="64"/>
      <c r="D87" s="64"/>
      <c r="E87" s="64"/>
      <c r="F87" s="64"/>
      <c r="G87" s="22"/>
    </row>
    <row r="88" spans="1:7" ht="70.900000000000006" customHeight="1" x14ac:dyDescent="0.25">
      <c r="A88" s="73" t="s">
        <v>37</v>
      </c>
      <c r="B88" s="15" t="s">
        <v>38</v>
      </c>
      <c r="C88" s="16" t="s">
        <v>39</v>
      </c>
      <c r="D88" s="125">
        <v>170.64</v>
      </c>
      <c r="E88" s="19"/>
      <c r="F88" s="19"/>
      <c r="G88" s="47"/>
    </row>
    <row r="89" spans="1:7" ht="82.9" customHeight="1" x14ac:dyDescent="0.25">
      <c r="A89" s="73" t="s">
        <v>55</v>
      </c>
      <c r="B89" s="15" t="s">
        <v>56</v>
      </c>
      <c r="C89" s="16" t="s">
        <v>39</v>
      </c>
      <c r="D89" s="125">
        <f>D88</f>
        <v>170.64</v>
      </c>
      <c r="E89" s="19"/>
      <c r="F89" s="19"/>
      <c r="G89" s="47"/>
    </row>
    <row r="90" spans="1:7" ht="69.599999999999994" customHeight="1" x14ac:dyDescent="0.25">
      <c r="A90" s="73" t="s">
        <v>86</v>
      </c>
      <c r="B90" s="15" t="s">
        <v>41</v>
      </c>
      <c r="C90" s="16" t="s">
        <v>32</v>
      </c>
      <c r="D90" s="124">
        <v>455.68</v>
      </c>
      <c r="E90" s="19"/>
      <c r="F90" s="19"/>
      <c r="G90" s="47"/>
    </row>
    <row r="91" spans="1:7" ht="75.599999999999994" customHeight="1" x14ac:dyDescent="0.25">
      <c r="A91" s="73" t="s">
        <v>87</v>
      </c>
      <c r="B91" s="15" t="s">
        <v>43</v>
      </c>
      <c r="C91" s="16" t="s">
        <v>32</v>
      </c>
      <c r="D91" s="124">
        <v>455.68</v>
      </c>
      <c r="E91" s="19"/>
      <c r="F91" s="19"/>
      <c r="G91" s="47"/>
    </row>
    <row r="92" spans="1:7" ht="66.599999999999994" customHeight="1" x14ac:dyDescent="0.25">
      <c r="A92" s="73" t="s">
        <v>92</v>
      </c>
      <c r="B92" s="15" t="s">
        <v>49</v>
      </c>
      <c r="C92" s="16" t="s">
        <v>32</v>
      </c>
      <c r="D92" s="125">
        <v>911.36</v>
      </c>
      <c r="E92" s="19"/>
      <c r="F92" s="19"/>
      <c r="G92" s="47"/>
    </row>
    <row r="93" spans="1:7" ht="72" customHeight="1" x14ac:dyDescent="0.25">
      <c r="A93" s="73" t="s">
        <v>93</v>
      </c>
      <c r="B93" s="15" t="s">
        <v>51</v>
      </c>
      <c r="C93" s="16" t="s">
        <v>52</v>
      </c>
      <c r="D93" s="125">
        <v>2734.05</v>
      </c>
      <c r="E93" s="19"/>
      <c r="F93" s="19"/>
      <c r="G93" s="47"/>
    </row>
    <row r="94" spans="1:7" ht="77.45" customHeight="1" x14ac:dyDescent="0.25">
      <c r="A94" s="73" t="s">
        <v>46</v>
      </c>
      <c r="B94" s="15" t="s">
        <v>47</v>
      </c>
      <c r="C94" s="16" t="s">
        <v>32</v>
      </c>
      <c r="D94" s="125">
        <v>228.8</v>
      </c>
      <c r="E94" s="19"/>
      <c r="F94" s="19"/>
      <c r="G94" s="47"/>
    </row>
    <row r="95" spans="1:7" ht="72" customHeight="1" x14ac:dyDescent="0.25">
      <c r="A95" s="73" t="s">
        <v>53</v>
      </c>
      <c r="B95" s="15" t="s">
        <v>145</v>
      </c>
      <c r="C95" s="16" t="s">
        <v>39</v>
      </c>
      <c r="D95" s="125">
        <v>1500.6191655</v>
      </c>
      <c r="E95" s="19"/>
      <c r="F95" s="19"/>
      <c r="G95" s="47"/>
    </row>
    <row r="96" spans="1:7" ht="54.75" customHeight="1" x14ac:dyDescent="0.25">
      <c r="A96" s="73" t="s">
        <v>57</v>
      </c>
      <c r="B96" s="15" t="s">
        <v>58</v>
      </c>
      <c r="C96" s="16" t="s">
        <v>32</v>
      </c>
      <c r="D96" s="125">
        <v>266.60620350000005</v>
      </c>
      <c r="E96" s="19"/>
      <c r="F96" s="19"/>
      <c r="G96" s="47"/>
    </row>
    <row r="97" spans="1:7" ht="54.75" customHeight="1" x14ac:dyDescent="0.25">
      <c r="A97" s="73" t="s">
        <v>146</v>
      </c>
      <c r="B97" s="15" t="s">
        <v>101</v>
      </c>
      <c r="C97" s="16" t="s">
        <v>63</v>
      </c>
      <c r="D97" s="125">
        <v>0.63671321279999993</v>
      </c>
      <c r="E97" s="19"/>
      <c r="F97" s="19"/>
      <c r="G97" s="47"/>
    </row>
    <row r="98" spans="1:7" ht="54.75" customHeight="1" x14ac:dyDescent="0.25">
      <c r="A98" s="73" t="s">
        <v>61</v>
      </c>
      <c r="B98" s="15" t="s">
        <v>62</v>
      </c>
      <c r="C98" s="16" t="s">
        <v>63</v>
      </c>
      <c r="D98" s="125">
        <v>5.121403503552</v>
      </c>
      <c r="E98" s="19"/>
      <c r="F98" s="19"/>
      <c r="G98" s="47"/>
    </row>
    <row r="99" spans="1:7" ht="70.900000000000006" customHeight="1" x14ac:dyDescent="0.25">
      <c r="A99" s="73" t="s">
        <v>147</v>
      </c>
      <c r="B99" s="15" t="s">
        <v>148</v>
      </c>
      <c r="C99" s="16" t="s">
        <v>63</v>
      </c>
      <c r="D99" s="125">
        <v>18.57613632</v>
      </c>
      <c r="E99" s="19"/>
      <c r="F99" s="19"/>
      <c r="G99" s="47"/>
    </row>
    <row r="100" spans="1:7" ht="77.45" customHeight="1" x14ac:dyDescent="0.25">
      <c r="A100" s="73" t="s">
        <v>149</v>
      </c>
      <c r="B100" s="15" t="s">
        <v>150</v>
      </c>
      <c r="C100" s="16" t="s">
        <v>63</v>
      </c>
      <c r="D100" s="125">
        <v>0.63671321279999993</v>
      </c>
      <c r="E100" s="19"/>
      <c r="F100" s="19"/>
      <c r="G100" s="47"/>
    </row>
    <row r="101" spans="1:7" ht="74.45" customHeight="1" x14ac:dyDescent="0.25">
      <c r="A101" s="73" t="s">
        <v>64</v>
      </c>
      <c r="B101" s="15" t="s">
        <v>151</v>
      </c>
      <c r="C101" s="16" t="s">
        <v>63</v>
      </c>
      <c r="D101" s="125">
        <v>5.121403503552</v>
      </c>
      <c r="E101" s="19"/>
      <c r="F101" s="19"/>
      <c r="G101" s="47"/>
    </row>
    <row r="102" spans="1:7" ht="69" customHeight="1" x14ac:dyDescent="0.25">
      <c r="A102" s="73" t="s">
        <v>152</v>
      </c>
      <c r="B102" s="15" t="s">
        <v>153</v>
      </c>
      <c r="C102" s="16" t="s">
        <v>63</v>
      </c>
      <c r="D102" s="125">
        <v>18.57613632</v>
      </c>
      <c r="E102" s="19"/>
      <c r="F102" s="19"/>
      <c r="G102" s="47"/>
    </row>
    <row r="103" spans="1:7" ht="54.75" customHeight="1" x14ac:dyDescent="0.25">
      <c r="A103" s="73" t="s">
        <v>66</v>
      </c>
      <c r="B103" s="15" t="s">
        <v>67</v>
      </c>
      <c r="C103" s="16" t="s">
        <v>68</v>
      </c>
      <c r="D103" s="125">
        <f>51.6*4</f>
        <v>206.4</v>
      </c>
      <c r="E103" s="19"/>
      <c r="F103" s="19"/>
      <c r="G103" s="47"/>
    </row>
    <row r="104" spans="1:7" ht="74.45" customHeight="1" x14ac:dyDescent="0.25">
      <c r="A104" s="73" t="s">
        <v>154</v>
      </c>
      <c r="B104" s="15" t="s">
        <v>155</v>
      </c>
      <c r="C104" s="16" t="s">
        <v>71</v>
      </c>
      <c r="D104" s="125">
        <v>1</v>
      </c>
      <c r="E104" s="19"/>
      <c r="F104" s="19"/>
      <c r="G104" s="47"/>
    </row>
    <row r="105" spans="1:7" ht="91.9" customHeight="1" x14ac:dyDescent="0.25">
      <c r="A105" s="73" t="s">
        <v>156</v>
      </c>
      <c r="B105" s="15" t="s">
        <v>157</v>
      </c>
      <c r="C105" s="16" t="s">
        <v>71</v>
      </c>
      <c r="D105" s="125">
        <v>1</v>
      </c>
      <c r="E105" s="19"/>
      <c r="F105" s="19"/>
      <c r="G105" s="47"/>
    </row>
    <row r="106" spans="1:7" ht="88.15" customHeight="1" x14ac:dyDescent="0.25">
      <c r="A106" s="73" t="s">
        <v>126</v>
      </c>
      <c r="B106" s="15" t="s">
        <v>127</v>
      </c>
      <c r="C106" s="16" t="s">
        <v>68</v>
      </c>
      <c r="D106" s="125">
        <v>84.5</v>
      </c>
      <c r="E106" s="19"/>
      <c r="F106" s="19"/>
      <c r="G106" s="47"/>
    </row>
    <row r="107" spans="1:7" ht="54.75" customHeight="1" x14ac:dyDescent="0.25">
      <c r="A107" s="73" t="s">
        <v>158</v>
      </c>
      <c r="B107" s="15" t="s">
        <v>159</v>
      </c>
      <c r="C107" s="16" t="s">
        <v>68</v>
      </c>
      <c r="D107" s="125">
        <v>50</v>
      </c>
      <c r="E107" s="19"/>
      <c r="F107" s="19"/>
      <c r="G107" s="47"/>
    </row>
    <row r="108" spans="1:7" ht="54.75" customHeight="1" x14ac:dyDescent="0.25">
      <c r="A108" s="73" t="s">
        <v>160</v>
      </c>
      <c r="B108" s="15" t="s">
        <v>161</v>
      </c>
      <c r="C108" s="16" t="s">
        <v>71</v>
      </c>
      <c r="D108" s="125">
        <v>35</v>
      </c>
      <c r="E108" s="19"/>
      <c r="F108" s="19"/>
      <c r="G108" s="47"/>
    </row>
    <row r="109" spans="1:7" ht="54.75" customHeight="1" x14ac:dyDescent="0.25">
      <c r="A109" s="73" t="s">
        <v>162</v>
      </c>
      <c r="B109" s="15" t="s">
        <v>163</v>
      </c>
      <c r="C109" s="16" t="s">
        <v>68</v>
      </c>
      <c r="D109" s="125">
        <v>54</v>
      </c>
      <c r="E109" s="19"/>
      <c r="F109" s="19"/>
      <c r="G109" s="47"/>
    </row>
    <row r="110" spans="1:7" ht="54.75" customHeight="1" x14ac:dyDescent="0.25">
      <c r="A110" s="73" t="s">
        <v>164</v>
      </c>
      <c r="B110" s="15" t="s">
        <v>165</v>
      </c>
      <c r="C110" s="16" t="s">
        <v>68</v>
      </c>
      <c r="D110" s="125">
        <v>706</v>
      </c>
      <c r="E110" s="19"/>
      <c r="F110" s="19"/>
      <c r="G110" s="47"/>
    </row>
    <row r="111" spans="1:7" ht="54.75" customHeight="1" x14ac:dyDescent="0.25">
      <c r="A111" s="73" t="s">
        <v>166</v>
      </c>
      <c r="B111" s="15" t="s">
        <v>167</v>
      </c>
      <c r="C111" s="16" t="s">
        <v>68</v>
      </c>
      <c r="D111" s="125">
        <v>30</v>
      </c>
      <c r="E111" s="19"/>
      <c r="F111" s="19"/>
      <c r="G111" s="47"/>
    </row>
    <row r="112" spans="1:7" ht="54.75" customHeight="1" x14ac:dyDescent="0.25">
      <c r="A112" s="73" t="s">
        <v>168</v>
      </c>
      <c r="B112" s="15" t="s">
        <v>169</v>
      </c>
      <c r="C112" s="16" t="s">
        <v>68</v>
      </c>
      <c r="D112" s="125">
        <v>54</v>
      </c>
      <c r="E112" s="19"/>
      <c r="F112" s="19"/>
      <c r="G112" s="47"/>
    </row>
    <row r="113" spans="1:7" ht="54.75" customHeight="1" x14ac:dyDescent="0.25">
      <c r="A113" s="73" t="s">
        <v>170</v>
      </c>
      <c r="B113" s="15" t="s">
        <v>171</v>
      </c>
      <c r="C113" s="16" t="s">
        <v>68</v>
      </c>
      <c r="D113" s="125">
        <v>706</v>
      </c>
      <c r="E113" s="19"/>
      <c r="F113" s="19"/>
      <c r="G113" s="47"/>
    </row>
    <row r="114" spans="1:7" ht="54.75" customHeight="1" x14ac:dyDescent="0.25">
      <c r="A114" s="73" t="s">
        <v>172</v>
      </c>
      <c r="B114" s="15" t="s">
        <v>173</v>
      </c>
      <c r="C114" s="16" t="s">
        <v>68</v>
      </c>
      <c r="D114" s="125">
        <v>30</v>
      </c>
      <c r="E114" s="19"/>
      <c r="F114" s="19"/>
      <c r="G114" s="47"/>
    </row>
    <row r="115" spans="1:7" ht="115.15" customHeight="1" x14ac:dyDescent="0.25">
      <c r="A115" s="73" t="s">
        <v>174</v>
      </c>
      <c r="B115" s="15" t="s">
        <v>175</v>
      </c>
      <c r="C115" s="16" t="s">
        <v>71</v>
      </c>
      <c r="D115" s="125">
        <v>1</v>
      </c>
      <c r="E115" s="19"/>
      <c r="F115" s="19"/>
      <c r="G115" s="47"/>
    </row>
    <row r="116" spans="1:7" ht="118.15" customHeight="1" x14ac:dyDescent="0.25">
      <c r="A116" s="73" t="s">
        <v>176</v>
      </c>
      <c r="B116" s="15" t="s">
        <v>177</v>
      </c>
      <c r="C116" s="16" t="s">
        <v>71</v>
      </c>
      <c r="D116" s="125">
        <v>2</v>
      </c>
      <c r="E116" s="19"/>
      <c r="F116" s="19"/>
      <c r="G116" s="47"/>
    </row>
    <row r="117" spans="1:7" ht="104.25" customHeight="1" x14ac:dyDescent="0.25">
      <c r="A117" s="74" t="s">
        <v>178</v>
      </c>
      <c r="B117" s="30" t="s">
        <v>179</v>
      </c>
      <c r="C117" s="31" t="s">
        <v>71</v>
      </c>
      <c r="D117" s="126">
        <v>1</v>
      </c>
      <c r="E117" s="19"/>
      <c r="F117" s="19"/>
      <c r="G117" s="47"/>
    </row>
    <row r="118" spans="1:7" ht="54.75" customHeight="1" x14ac:dyDescent="0.25">
      <c r="A118" s="26"/>
      <c r="B118" s="27"/>
      <c r="C118" s="26"/>
      <c r="D118" s="28"/>
      <c r="E118" s="60"/>
      <c r="F118" s="21"/>
      <c r="G118" s="121">
        <v>0</v>
      </c>
    </row>
    <row r="119" spans="1:7" ht="54.75" hidden="1" customHeight="1" x14ac:dyDescent="0.25">
      <c r="A119" s="26"/>
      <c r="B119" s="29"/>
      <c r="C119" s="26"/>
      <c r="D119" s="28"/>
      <c r="E119" s="35"/>
      <c r="F119" s="21"/>
      <c r="G119" s="32"/>
    </row>
    <row r="120" spans="1:7" ht="54.75" hidden="1" customHeight="1" x14ac:dyDescent="0.25">
      <c r="A120" s="63" t="s">
        <v>15</v>
      </c>
      <c r="B120" s="63"/>
      <c r="C120" s="63"/>
      <c r="D120" s="63"/>
      <c r="E120" s="63"/>
      <c r="F120" s="64"/>
      <c r="G120" s="32"/>
    </row>
    <row r="121" spans="1:7" ht="54.75" hidden="1" customHeight="1" x14ac:dyDescent="0.25">
      <c r="A121" s="33" t="s">
        <v>180</v>
      </c>
      <c r="B121" s="7" t="s">
        <v>181</v>
      </c>
      <c r="C121" s="8" t="s">
        <v>68</v>
      </c>
      <c r="D121" s="14">
        <v>30</v>
      </c>
      <c r="E121" s="10">
        <v>10.692000000000002</v>
      </c>
      <c r="F121" s="11"/>
      <c r="G121" s="12">
        <v>320.76000000000005</v>
      </c>
    </row>
    <row r="122" spans="1:7" ht="54.75" hidden="1" customHeight="1" x14ac:dyDescent="0.25">
      <c r="A122" s="33" t="s">
        <v>182</v>
      </c>
      <c r="B122" s="15" t="s">
        <v>183</v>
      </c>
      <c r="C122" s="16" t="s">
        <v>32</v>
      </c>
      <c r="D122" s="17">
        <f>0.7*1*D121</f>
        <v>21</v>
      </c>
      <c r="E122" s="10">
        <v>40</v>
      </c>
      <c r="F122" s="11"/>
      <c r="G122" s="12">
        <v>840</v>
      </c>
    </row>
    <row r="123" spans="1:7" ht="54.75" hidden="1" customHeight="1" x14ac:dyDescent="0.25">
      <c r="A123" s="33" t="s">
        <v>184</v>
      </c>
      <c r="B123" s="15" t="s">
        <v>185</v>
      </c>
      <c r="C123" s="16" t="s">
        <v>32</v>
      </c>
      <c r="D123" s="17">
        <f>0.7*0.1*D121</f>
        <v>2.0999999999999996</v>
      </c>
      <c r="E123" s="10">
        <v>460</v>
      </c>
      <c r="F123" s="19"/>
      <c r="G123" s="12">
        <v>965.99999999999989</v>
      </c>
    </row>
    <row r="124" spans="1:7" ht="54.75" hidden="1" customHeight="1" x14ac:dyDescent="0.25">
      <c r="A124" s="33" t="s">
        <v>92</v>
      </c>
      <c r="B124" s="15" t="s">
        <v>49</v>
      </c>
      <c r="C124" s="16" t="s">
        <v>32</v>
      </c>
      <c r="D124" s="17">
        <f>D122*1.15</f>
        <v>24.15</v>
      </c>
      <c r="E124" s="10">
        <v>65</v>
      </c>
      <c r="F124" s="19"/>
      <c r="G124" s="12">
        <v>1569.75</v>
      </c>
    </row>
    <row r="125" spans="1:7" ht="54.75" hidden="1" customHeight="1" x14ac:dyDescent="0.25">
      <c r="A125" s="33" t="s">
        <v>93</v>
      </c>
      <c r="B125" s="15" t="s">
        <v>51</v>
      </c>
      <c r="C125" s="16" t="s">
        <v>52</v>
      </c>
      <c r="D125" s="17">
        <f>D124*3</f>
        <v>72.449999999999989</v>
      </c>
      <c r="E125" s="10">
        <v>5.4505000000000008</v>
      </c>
      <c r="F125" s="19"/>
      <c r="G125" s="12">
        <v>394.88872500000002</v>
      </c>
    </row>
    <row r="126" spans="1:7" ht="54.75" hidden="1" customHeight="1" x14ac:dyDescent="0.25">
      <c r="A126" s="33" t="s">
        <v>186</v>
      </c>
      <c r="B126" s="15" t="s">
        <v>187</v>
      </c>
      <c r="C126" s="16" t="s">
        <v>32</v>
      </c>
      <c r="D126" s="17">
        <f>D122</f>
        <v>21</v>
      </c>
      <c r="E126" s="10">
        <v>10.199999999999999</v>
      </c>
      <c r="F126" s="19"/>
      <c r="G126" s="12">
        <v>214.2</v>
      </c>
    </row>
    <row r="127" spans="1:7" ht="54.75" hidden="1" customHeight="1" x14ac:dyDescent="0.25">
      <c r="A127" s="33" t="s">
        <v>188</v>
      </c>
      <c r="B127" s="33" t="s">
        <v>189</v>
      </c>
      <c r="C127" s="16" t="s">
        <v>68</v>
      </c>
      <c r="D127" s="17">
        <v>105</v>
      </c>
      <c r="E127" s="10">
        <v>305.02516000000003</v>
      </c>
      <c r="F127" s="19"/>
      <c r="G127" s="12">
        <v>32027.641800000001</v>
      </c>
    </row>
    <row r="128" spans="1:7" ht="54.75" hidden="1" customHeight="1" x14ac:dyDescent="0.25">
      <c r="A128" s="33" t="s">
        <v>190</v>
      </c>
      <c r="B128" s="33" t="s">
        <v>191</v>
      </c>
      <c r="C128" s="16" t="s">
        <v>68</v>
      </c>
      <c r="D128" s="17">
        <v>105</v>
      </c>
      <c r="E128" s="10">
        <v>25.239610000000003</v>
      </c>
      <c r="F128" s="19"/>
      <c r="G128" s="12">
        <v>2650.1590500000002</v>
      </c>
    </row>
    <row r="129" spans="1:7" ht="54.75" hidden="1" customHeight="1" x14ac:dyDescent="0.25">
      <c r="A129" s="33" t="s">
        <v>192</v>
      </c>
      <c r="B129" s="15" t="s">
        <v>193</v>
      </c>
      <c r="C129" s="16" t="s">
        <v>71</v>
      </c>
      <c r="D129" s="17">
        <v>1</v>
      </c>
      <c r="E129" s="10">
        <v>3655.127223</v>
      </c>
      <c r="F129" s="19"/>
      <c r="G129" s="12">
        <v>3655.127223</v>
      </c>
    </row>
    <row r="130" spans="1:7" ht="54.75" hidden="1" customHeight="1" x14ac:dyDescent="0.25">
      <c r="A130" s="82"/>
      <c r="B130" s="83"/>
      <c r="C130" s="82"/>
      <c r="D130" s="84"/>
      <c r="E130" s="60" t="s">
        <v>22</v>
      </c>
      <c r="F130" s="21"/>
      <c r="G130" s="21">
        <v>42638.526798000006</v>
      </c>
    </row>
    <row r="131" spans="1:7" ht="54.75" hidden="1" customHeight="1" x14ac:dyDescent="0.25">
      <c r="A131" s="26"/>
      <c r="B131" s="29"/>
      <c r="C131" s="26"/>
      <c r="D131" s="28"/>
      <c r="E131" s="35"/>
      <c r="F131" s="21"/>
      <c r="G131" s="22"/>
    </row>
    <row r="132" spans="1:7" ht="54.75" hidden="1" customHeight="1" x14ac:dyDescent="0.25">
      <c r="A132" s="63" t="s">
        <v>16</v>
      </c>
      <c r="B132" s="63"/>
      <c r="C132" s="63"/>
      <c r="D132" s="63"/>
      <c r="E132" s="63"/>
      <c r="F132" s="64"/>
      <c r="G132" s="22"/>
    </row>
    <row r="133" spans="1:7" ht="54.75" hidden="1" customHeight="1" x14ac:dyDescent="0.25">
      <c r="A133" s="33" t="s">
        <v>37</v>
      </c>
      <c r="B133" s="15" t="s">
        <v>38</v>
      </c>
      <c r="C133" s="16" t="s">
        <v>39</v>
      </c>
      <c r="D133" s="17">
        <v>60.48</v>
      </c>
      <c r="E133" s="10">
        <v>10.692000000000002</v>
      </c>
      <c r="F133" s="19"/>
      <c r="G133" s="12">
        <v>646.65216000000009</v>
      </c>
    </row>
    <row r="134" spans="1:7" ht="54.75" hidden="1" customHeight="1" x14ac:dyDescent="0.25">
      <c r="A134" s="33" t="s">
        <v>55</v>
      </c>
      <c r="B134" s="15" t="s">
        <v>56</v>
      </c>
      <c r="C134" s="16" t="s">
        <v>39</v>
      </c>
      <c r="D134" s="17">
        <v>60.48</v>
      </c>
      <c r="E134" s="10">
        <v>139.00700000000001</v>
      </c>
      <c r="F134" s="19"/>
      <c r="G134" s="12">
        <v>8407.14336</v>
      </c>
    </row>
    <row r="135" spans="1:7" ht="54.75" hidden="1" customHeight="1" x14ac:dyDescent="0.25">
      <c r="A135" s="33" t="s">
        <v>53</v>
      </c>
      <c r="B135" s="15" t="s">
        <v>145</v>
      </c>
      <c r="C135" s="16" t="s">
        <v>39</v>
      </c>
      <c r="D135" s="17">
        <v>91.73</v>
      </c>
      <c r="E135" s="10">
        <v>380</v>
      </c>
      <c r="F135" s="19"/>
      <c r="G135" s="12">
        <v>34857.4</v>
      </c>
    </row>
    <row r="136" spans="1:7" ht="54.75" hidden="1" customHeight="1" x14ac:dyDescent="0.25">
      <c r="A136" s="33" t="s">
        <v>57</v>
      </c>
      <c r="B136" s="15" t="s">
        <v>58</v>
      </c>
      <c r="C136" s="16" t="s">
        <v>32</v>
      </c>
      <c r="D136" s="17">
        <v>15.35</v>
      </c>
      <c r="E136" s="10">
        <v>3100</v>
      </c>
      <c r="F136" s="19"/>
      <c r="G136" s="12">
        <v>47585</v>
      </c>
    </row>
    <row r="137" spans="1:7" ht="54.75" hidden="1" customHeight="1" x14ac:dyDescent="0.25">
      <c r="A137" s="33" t="s">
        <v>146</v>
      </c>
      <c r="B137" s="15" t="s">
        <v>101</v>
      </c>
      <c r="C137" s="16" t="s">
        <v>63</v>
      </c>
      <c r="D137" s="17">
        <v>1.43</v>
      </c>
      <c r="E137" s="10">
        <v>19840</v>
      </c>
      <c r="F137" s="19"/>
      <c r="G137" s="12">
        <v>28371.199999999997</v>
      </c>
    </row>
    <row r="138" spans="1:7" ht="54.75" hidden="1" customHeight="1" x14ac:dyDescent="0.25">
      <c r="A138" s="33" t="s">
        <v>149</v>
      </c>
      <c r="B138" s="15" t="s">
        <v>150</v>
      </c>
      <c r="C138" s="16" t="s">
        <v>63</v>
      </c>
      <c r="D138" s="17">
        <v>1.43</v>
      </c>
      <c r="E138" s="10">
        <v>9150</v>
      </c>
      <c r="F138" s="19"/>
      <c r="G138" s="12">
        <v>13084.5</v>
      </c>
    </row>
    <row r="139" spans="1:7" ht="54.75" hidden="1" customHeight="1" x14ac:dyDescent="0.25">
      <c r="A139" s="33" t="s">
        <v>66</v>
      </c>
      <c r="B139" s="15" t="s">
        <v>67</v>
      </c>
      <c r="C139" s="16" t="s">
        <v>68</v>
      </c>
      <c r="D139" s="17">
        <v>31.2</v>
      </c>
      <c r="E139" s="10">
        <v>337.37</v>
      </c>
      <c r="F139" s="19"/>
      <c r="G139" s="12">
        <v>10525.944</v>
      </c>
    </row>
    <row r="140" spans="1:7" ht="54.75" hidden="1" customHeight="1" x14ac:dyDescent="0.25">
      <c r="A140" s="33" t="s">
        <v>194</v>
      </c>
      <c r="B140" s="15" t="s">
        <v>195</v>
      </c>
      <c r="C140" s="16" t="s">
        <v>32</v>
      </c>
      <c r="D140" s="17">
        <v>8.4</v>
      </c>
      <c r="E140" s="10">
        <v>352.23342000000002</v>
      </c>
      <c r="F140" s="19"/>
      <c r="G140" s="12">
        <v>2958.7607280000002</v>
      </c>
    </row>
    <row r="141" spans="1:7" ht="54.75" hidden="1" customHeight="1" x14ac:dyDescent="0.25">
      <c r="A141" s="33" t="s">
        <v>196</v>
      </c>
      <c r="B141" s="15" t="s">
        <v>197</v>
      </c>
      <c r="C141" s="16" t="s">
        <v>32</v>
      </c>
      <c r="D141" s="17">
        <v>16.8</v>
      </c>
      <c r="E141" s="10">
        <v>319.54494000000005</v>
      </c>
      <c r="F141" s="19"/>
      <c r="G141" s="12">
        <v>5368.3549920000014</v>
      </c>
    </row>
    <row r="142" spans="1:7" ht="54.75" hidden="1" customHeight="1" x14ac:dyDescent="0.25">
      <c r="A142" s="33" t="s">
        <v>198</v>
      </c>
      <c r="B142" s="15" t="s">
        <v>199</v>
      </c>
      <c r="C142" s="16" t="s">
        <v>68</v>
      </c>
      <c r="D142" s="17">
        <v>15</v>
      </c>
      <c r="E142" s="10">
        <v>161.12899000000002</v>
      </c>
      <c r="F142" s="19"/>
      <c r="G142" s="12">
        <v>2416.9348500000001</v>
      </c>
    </row>
    <row r="143" spans="1:7" ht="54.75" hidden="1" customHeight="1" x14ac:dyDescent="0.25">
      <c r="A143" s="33" t="s">
        <v>166</v>
      </c>
      <c r="B143" s="15" t="s">
        <v>167</v>
      </c>
      <c r="C143" s="16" t="s">
        <v>68</v>
      </c>
      <c r="D143" s="17">
        <v>35</v>
      </c>
      <c r="E143" s="10">
        <v>220.00000000000003</v>
      </c>
      <c r="F143" s="19"/>
      <c r="G143" s="12">
        <v>7700.0000000000009</v>
      </c>
    </row>
    <row r="144" spans="1:7" ht="54.75" hidden="1" customHeight="1" x14ac:dyDescent="0.25">
      <c r="A144" s="33" t="s">
        <v>200</v>
      </c>
      <c r="B144" s="15" t="s">
        <v>201</v>
      </c>
      <c r="C144" s="16" t="s">
        <v>68</v>
      </c>
      <c r="D144" s="17">
        <v>15</v>
      </c>
      <c r="E144" s="10">
        <v>44.047630000000005</v>
      </c>
      <c r="F144" s="19"/>
      <c r="G144" s="12">
        <v>660.71445000000006</v>
      </c>
    </row>
    <row r="145" spans="1:7" ht="54.75" hidden="1" customHeight="1" x14ac:dyDescent="0.25">
      <c r="A145" s="33" t="s">
        <v>172</v>
      </c>
      <c r="B145" s="15" t="s">
        <v>173</v>
      </c>
      <c r="C145" s="16" t="s">
        <v>68</v>
      </c>
      <c r="D145" s="17">
        <v>35</v>
      </c>
      <c r="E145" s="10">
        <v>21.966999999999999</v>
      </c>
      <c r="F145" s="19"/>
      <c r="G145" s="12">
        <v>768.84499999999991</v>
      </c>
    </row>
    <row r="146" spans="1:7" ht="54.75" hidden="1" customHeight="1" x14ac:dyDescent="0.25">
      <c r="A146" s="33" t="s">
        <v>202</v>
      </c>
      <c r="B146" s="15" t="s">
        <v>203</v>
      </c>
      <c r="C146" s="16" t="s">
        <v>71</v>
      </c>
      <c r="D146" s="17">
        <v>1</v>
      </c>
      <c r="E146" s="10">
        <v>127.38341000000001</v>
      </c>
      <c r="F146" s="19"/>
      <c r="G146" s="12">
        <v>127.38341000000001</v>
      </c>
    </row>
    <row r="147" spans="1:7" ht="54.75" hidden="1" customHeight="1" x14ac:dyDescent="0.25">
      <c r="A147" s="33" t="s">
        <v>204</v>
      </c>
      <c r="B147" s="15" t="s">
        <v>205</v>
      </c>
      <c r="C147" s="16" t="s">
        <v>71</v>
      </c>
      <c r="D147" s="17">
        <v>2</v>
      </c>
      <c r="E147" s="10">
        <v>27.500000000000004</v>
      </c>
      <c r="F147" s="19"/>
      <c r="G147" s="12">
        <v>55.000000000000007</v>
      </c>
    </row>
    <row r="148" spans="1:7" ht="54.75" hidden="1" customHeight="1" x14ac:dyDescent="0.25">
      <c r="A148" s="33" t="s">
        <v>206</v>
      </c>
      <c r="B148" s="15" t="s">
        <v>207</v>
      </c>
      <c r="C148" s="16" t="s">
        <v>71</v>
      </c>
      <c r="D148" s="17">
        <v>5</v>
      </c>
      <c r="E148" s="10">
        <v>6086.3550000000005</v>
      </c>
      <c r="F148" s="19"/>
      <c r="G148" s="12">
        <v>30431.775000000001</v>
      </c>
    </row>
    <row r="149" spans="1:7" ht="54.75" hidden="1" customHeight="1" x14ac:dyDescent="0.25">
      <c r="A149" s="33" t="s">
        <v>208</v>
      </c>
      <c r="B149" s="15" t="s">
        <v>209</v>
      </c>
      <c r="C149" s="16" t="s">
        <v>71</v>
      </c>
      <c r="D149" s="17">
        <v>1</v>
      </c>
      <c r="E149" s="10">
        <v>6543.6805500000009</v>
      </c>
      <c r="F149" s="19"/>
      <c r="G149" s="12">
        <v>6543.6805500000009</v>
      </c>
    </row>
    <row r="150" spans="1:7" ht="54.75" hidden="1" customHeight="1" x14ac:dyDescent="0.25">
      <c r="A150" s="82"/>
      <c r="B150" s="83"/>
      <c r="C150" s="82"/>
      <c r="D150" s="84"/>
      <c r="E150" s="60" t="s">
        <v>22</v>
      </c>
      <c r="F150" s="21"/>
      <c r="G150" s="21">
        <v>163533.83295000001</v>
      </c>
    </row>
    <row r="151" spans="1:7" ht="54.75" hidden="1" customHeight="1" x14ac:dyDescent="0.25">
      <c r="A151" s="26"/>
      <c r="B151" s="29"/>
      <c r="C151" s="26"/>
      <c r="D151" s="28"/>
      <c r="E151" s="28"/>
      <c r="F151" s="28"/>
      <c r="G151" s="22"/>
    </row>
    <row r="152" spans="1:7" ht="54.75" hidden="1" customHeight="1" x14ac:dyDescent="0.25">
      <c r="A152" s="63" t="s">
        <v>17</v>
      </c>
      <c r="B152" s="63"/>
      <c r="C152" s="63"/>
      <c r="D152" s="63"/>
      <c r="E152" s="63"/>
      <c r="F152" s="64"/>
      <c r="G152" s="22"/>
    </row>
    <row r="153" spans="1:7" ht="54.75" hidden="1" customHeight="1" x14ac:dyDescent="0.25">
      <c r="A153" s="33" t="s">
        <v>37</v>
      </c>
      <c r="B153" s="15" t="s">
        <v>38</v>
      </c>
      <c r="C153" s="16" t="s">
        <v>39</v>
      </c>
      <c r="D153" s="17">
        <v>25.22</v>
      </c>
      <c r="E153" s="10">
        <v>10.081962000000001</v>
      </c>
      <c r="F153" s="19"/>
      <c r="G153" s="12">
        <v>254.26708164000001</v>
      </c>
    </row>
    <row r="154" spans="1:7" ht="54.75" hidden="1" customHeight="1" x14ac:dyDescent="0.25">
      <c r="A154" s="33" t="s">
        <v>86</v>
      </c>
      <c r="B154" s="15" t="s">
        <v>41</v>
      </c>
      <c r="C154" s="16" t="s">
        <v>32</v>
      </c>
      <c r="D154" s="17">
        <f>28.75*0.7*0.4</f>
        <v>8.0500000000000007</v>
      </c>
      <c r="E154" s="10">
        <v>85</v>
      </c>
      <c r="F154" s="19"/>
      <c r="G154" s="12">
        <v>684.25000000000011</v>
      </c>
    </row>
    <row r="155" spans="1:7" ht="54.75" hidden="1" customHeight="1" x14ac:dyDescent="0.25">
      <c r="A155" s="33" t="s">
        <v>55</v>
      </c>
      <c r="B155" s="15" t="s">
        <v>56</v>
      </c>
      <c r="C155" s="16" t="s">
        <v>39</v>
      </c>
      <c r="D155" s="17">
        <f>D153</f>
        <v>25.22</v>
      </c>
      <c r="E155" s="10">
        <v>175</v>
      </c>
      <c r="F155" s="19"/>
      <c r="G155" s="12">
        <v>4413.5</v>
      </c>
    </row>
    <row r="156" spans="1:7" ht="54.75" hidden="1" customHeight="1" x14ac:dyDescent="0.25">
      <c r="A156" s="33" t="s">
        <v>92</v>
      </c>
      <c r="B156" s="15" t="s">
        <v>49</v>
      </c>
      <c r="C156" s="16" t="s">
        <v>32</v>
      </c>
      <c r="D156" s="17">
        <f>D154</f>
        <v>8.0500000000000007</v>
      </c>
      <c r="E156" s="10">
        <v>51</v>
      </c>
      <c r="F156" s="19"/>
      <c r="G156" s="12">
        <v>410.55</v>
      </c>
    </row>
    <row r="157" spans="1:7" ht="54.75" hidden="1" customHeight="1" x14ac:dyDescent="0.25">
      <c r="A157" s="33" t="s">
        <v>93</v>
      </c>
      <c r="B157" s="15" t="s">
        <v>51</v>
      </c>
      <c r="C157" s="16" t="s">
        <v>52</v>
      </c>
      <c r="D157" s="17">
        <f>D156*3</f>
        <v>24.150000000000002</v>
      </c>
      <c r="E157" s="10">
        <v>75.2</v>
      </c>
      <c r="F157" s="19"/>
      <c r="G157" s="12">
        <v>1816.0800000000002</v>
      </c>
    </row>
    <row r="158" spans="1:7" ht="54.75" hidden="1" customHeight="1" x14ac:dyDescent="0.25">
      <c r="A158" s="33" t="s">
        <v>46</v>
      </c>
      <c r="B158" s="15" t="s">
        <v>47</v>
      </c>
      <c r="C158" s="16" t="s">
        <v>32</v>
      </c>
      <c r="D158" s="17">
        <f>28.75*0.4*0.4</f>
        <v>4.6000000000000005</v>
      </c>
      <c r="E158" s="10">
        <v>310</v>
      </c>
      <c r="F158" s="19"/>
      <c r="G158" s="12">
        <v>1426.0000000000002</v>
      </c>
    </row>
    <row r="159" spans="1:7" ht="54.75" hidden="1" customHeight="1" x14ac:dyDescent="0.25">
      <c r="A159" s="33" t="s">
        <v>44</v>
      </c>
      <c r="B159" s="15" t="s">
        <v>45</v>
      </c>
      <c r="C159" s="16" t="s">
        <v>39</v>
      </c>
      <c r="D159" s="17">
        <f>D153</f>
        <v>25.22</v>
      </c>
      <c r="E159" s="10">
        <v>6.2370000000000001</v>
      </c>
      <c r="F159" s="19"/>
      <c r="G159" s="12">
        <v>157.29713999999998</v>
      </c>
    </row>
    <row r="160" spans="1:7" ht="54.75" hidden="1" customHeight="1" x14ac:dyDescent="0.25">
      <c r="A160" s="33" t="s">
        <v>210</v>
      </c>
      <c r="B160" s="15" t="s">
        <v>211</v>
      </c>
      <c r="C160" s="16" t="s">
        <v>68</v>
      </c>
      <c r="D160" s="17">
        <v>28.75</v>
      </c>
      <c r="E160" s="10">
        <v>350</v>
      </c>
      <c r="F160" s="19"/>
      <c r="G160" s="12">
        <v>10062.5</v>
      </c>
    </row>
    <row r="161" spans="1:7" ht="54.75" hidden="1" customHeight="1" x14ac:dyDescent="0.25">
      <c r="A161" s="33" t="s">
        <v>212</v>
      </c>
      <c r="B161" s="15" t="s">
        <v>213</v>
      </c>
      <c r="C161" s="16" t="s">
        <v>68</v>
      </c>
      <c r="D161" s="17">
        <f>2.55*3+2.56*2+2.72*2+2.87*3+3.04*2</f>
        <v>32.9</v>
      </c>
      <c r="E161" s="10">
        <v>191.17236600000001</v>
      </c>
      <c r="F161" s="19"/>
      <c r="G161" s="12">
        <v>6289.5708414000001</v>
      </c>
    </row>
    <row r="162" spans="1:7" ht="54.75" hidden="1" customHeight="1" x14ac:dyDescent="0.25">
      <c r="A162" s="33" t="s">
        <v>214</v>
      </c>
      <c r="B162" s="15" t="s">
        <v>215</v>
      </c>
      <c r="C162" s="16" t="s">
        <v>68</v>
      </c>
      <c r="D162" s="17">
        <v>28.75</v>
      </c>
      <c r="E162" s="10">
        <v>201.15988200000001</v>
      </c>
      <c r="F162" s="19"/>
      <c r="G162" s="12">
        <v>5783.3466075000006</v>
      </c>
    </row>
    <row r="163" spans="1:7" ht="54.75" hidden="1" customHeight="1" x14ac:dyDescent="0.25">
      <c r="A163" s="33" t="s">
        <v>216</v>
      </c>
      <c r="B163" s="15" t="s">
        <v>217</v>
      </c>
      <c r="C163" s="16" t="s">
        <v>39</v>
      </c>
      <c r="D163" s="17">
        <f>1.1027*2+0.3563*2+1.0496+0.4674+3.6963*2+1.1554+3.1*1.43*2+5.6744*2+0.45+0.9413+0.3805+3.7486-0.09*6+1.0462*2+1.8828*2+1.85*2+3.3295*2</f>
        <v>54.395200000000003</v>
      </c>
      <c r="E163" s="10">
        <v>220.65496200000001</v>
      </c>
      <c r="F163" s="19"/>
      <c r="G163" s="12">
        <v>12002.570788982401</v>
      </c>
    </row>
    <row r="164" spans="1:7" ht="54.75" hidden="1" customHeight="1" x14ac:dyDescent="0.25">
      <c r="A164" s="33" t="s">
        <v>218</v>
      </c>
      <c r="B164" s="15" t="s">
        <v>219</v>
      </c>
      <c r="C164" s="16" t="s">
        <v>39</v>
      </c>
      <c r="D164" s="17">
        <f>D163*2</f>
        <v>108.79040000000001</v>
      </c>
      <c r="E164" s="10">
        <v>170</v>
      </c>
      <c r="F164" s="19"/>
      <c r="G164" s="12">
        <v>18494.368000000002</v>
      </c>
    </row>
    <row r="165" spans="1:7" ht="54.75" hidden="1" customHeight="1" x14ac:dyDescent="0.25">
      <c r="A165" s="33" t="s">
        <v>220</v>
      </c>
      <c r="B165" s="15" t="s">
        <v>221</v>
      </c>
      <c r="C165" s="16" t="s">
        <v>39</v>
      </c>
      <c r="D165" s="17">
        <f>D164</f>
        <v>108.79040000000001</v>
      </c>
      <c r="E165" s="10">
        <v>85</v>
      </c>
      <c r="F165" s="19"/>
      <c r="G165" s="12">
        <v>9247.1840000000011</v>
      </c>
    </row>
    <row r="166" spans="1:7" ht="54.75" hidden="1" customHeight="1" x14ac:dyDescent="0.25">
      <c r="A166" s="33" t="s">
        <v>222</v>
      </c>
      <c r="B166" s="15" t="s">
        <v>223</v>
      </c>
      <c r="C166" s="16" t="s">
        <v>39</v>
      </c>
      <c r="D166" s="17">
        <f>12.3198+22.4934</f>
        <v>34.813200000000002</v>
      </c>
      <c r="E166" s="10">
        <v>750</v>
      </c>
      <c r="F166" s="19"/>
      <c r="G166" s="12">
        <v>26109.9</v>
      </c>
    </row>
    <row r="167" spans="1:7" ht="54.75" hidden="1" customHeight="1" x14ac:dyDescent="0.25">
      <c r="A167" s="33" t="s">
        <v>224</v>
      </c>
      <c r="B167" s="15" t="s">
        <v>225</v>
      </c>
      <c r="C167" s="16" t="s">
        <v>39</v>
      </c>
      <c r="D167" s="17">
        <f>8.1935+3.7765+2.4514*2</f>
        <v>16.872800000000002</v>
      </c>
      <c r="E167" s="10">
        <v>750</v>
      </c>
      <c r="F167" s="19"/>
      <c r="G167" s="12">
        <v>12654.6</v>
      </c>
    </row>
    <row r="168" spans="1:7" ht="54.75" hidden="1" customHeight="1" x14ac:dyDescent="0.25">
      <c r="A168" s="33" t="s">
        <v>226</v>
      </c>
      <c r="B168" s="15" t="s">
        <v>227</v>
      </c>
      <c r="C168" s="16" t="s">
        <v>39</v>
      </c>
      <c r="D168" s="17">
        <f>D166</f>
        <v>34.813200000000002</v>
      </c>
      <c r="E168" s="10">
        <v>170.45166599999999</v>
      </c>
      <c r="F168" s="19"/>
      <c r="G168" s="12">
        <v>5933.9679387912001</v>
      </c>
    </row>
    <row r="169" spans="1:7" ht="54.75" hidden="1" customHeight="1" x14ac:dyDescent="0.25">
      <c r="A169" s="33" t="s">
        <v>228</v>
      </c>
      <c r="B169" s="15" t="s">
        <v>229</v>
      </c>
      <c r="C169" s="16" t="s">
        <v>39</v>
      </c>
      <c r="D169" s="17">
        <f>5.2549+1.1554</f>
        <v>6.4103000000000003</v>
      </c>
      <c r="E169" s="10">
        <v>256.11854399999999</v>
      </c>
      <c r="F169" s="19"/>
      <c r="G169" s="12">
        <v>1641.7967026031999</v>
      </c>
    </row>
    <row r="170" spans="1:7" ht="54.75" hidden="1" customHeight="1" x14ac:dyDescent="0.25">
      <c r="A170" s="33" t="s">
        <v>230</v>
      </c>
      <c r="B170" s="15" t="s">
        <v>231</v>
      </c>
      <c r="C170" s="16" t="s">
        <v>71</v>
      </c>
      <c r="D170" s="17">
        <v>2</v>
      </c>
      <c r="E170" s="10">
        <v>1643.7405600000002</v>
      </c>
      <c r="F170" s="19"/>
      <c r="G170" s="12">
        <v>3287.4811200000004</v>
      </c>
    </row>
    <row r="171" spans="1:7" ht="54.75" hidden="1" customHeight="1" x14ac:dyDescent="0.25">
      <c r="A171" s="33" t="s">
        <v>232</v>
      </c>
      <c r="B171" s="15" t="s">
        <v>233</v>
      </c>
      <c r="C171" s="16" t="s">
        <v>71</v>
      </c>
      <c r="D171" s="17">
        <v>6</v>
      </c>
      <c r="E171" s="10">
        <v>371.25000000000006</v>
      </c>
      <c r="F171" s="19"/>
      <c r="G171" s="12">
        <v>2227.5000000000005</v>
      </c>
    </row>
    <row r="172" spans="1:7" ht="54.75" hidden="1" customHeight="1" x14ac:dyDescent="0.25">
      <c r="A172" s="33" t="s">
        <v>234</v>
      </c>
      <c r="B172" s="15" t="s">
        <v>235</v>
      </c>
      <c r="C172" s="16" t="s">
        <v>71</v>
      </c>
      <c r="D172" s="17">
        <v>3</v>
      </c>
      <c r="E172" s="10">
        <v>3253.2365249999998</v>
      </c>
      <c r="F172" s="19"/>
      <c r="G172" s="12">
        <v>9759.7095749999989</v>
      </c>
    </row>
    <row r="173" spans="1:7" ht="54.75" hidden="1" customHeight="1" x14ac:dyDescent="0.25">
      <c r="A173" s="33" t="s">
        <v>236</v>
      </c>
      <c r="B173" s="15" t="s">
        <v>237</v>
      </c>
      <c r="C173" s="16" t="s">
        <v>71</v>
      </c>
      <c r="D173" s="17">
        <v>1</v>
      </c>
      <c r="E173" s="10">
        <v>5717.7202500000012</v>
      </c>
      <c r="F173" s="19"/>
      <c r="G173" s="12">
        <v>5717.7202500000012</v>
      </c>
    </row>
    <row r="174" spans="1:7" ht="54.75" hidden="1" customHeight="1" x14ac:dyDescent="0.25">
      <c r="A174" s="33" t="s">
        <v>238</v>
      </c>
      <c r="B174" s="15" t="s">
        <v>239</v>
      </c>
      <c r="C174" s="16" t="s">
        <v>39</v>
      </c>
      <c r="D174" s="17">
        <f>39.5079-25.2279</f>
        <v>14.279999999999998</v>
      </c>
      <c r="E174" s="10">
        <v>230</v>
      </c>
      <c r="F174" s="19"/>
      <c r="G174" s="12">
        <v>3284.3999999999996</v>
      </c>
    </row>
    <row r="175" spans="1:7" ht="54.75" hidden="1" customHeight="1" x14ac:dyDescent="0.25">
      <c r="A175" s="33" t="s">
        <v>240</v>
      </c>
      <c r="B175" s="15" t="s">
        <v>241</v>
      </c>
      <c r="C175" s="16" t="s">
        <v>68</v>
      </c>
      <c r="D175" s="17">
        <v>5</v>
      </c>
      <c r="E175" s="10">
        <v>133.520805</v>
      </c>
      <c r="F175" s="19"/>
      <c r="G175" s="12">
        <v>667.60402499999998</v>
      </c>
    </row>
    <row r="176" spans="1:7" ht="54.75" hidden="1" customHeight="1" x14ac:dyDescent="0.25">
      <c r="A176" s="33" t="s">
        <v>242</v>
      </c>
      <c r="B176" s="15" t="s">
        <v>243</v>
      </c>
      <c r="C176" s="16" t="s">
        <v>68</v>
      </c>
      <c r="D176" s="17">
        <v>25</v>
      </c>
      <c r="E176" s="10">
        <v>206.97613200000004</v>
      </c>
      <c r="F176" s="19"/>
      <c r="G176" s="12">
        <v>5174.4033000000009</v>
      </c>
    </row>
    <row r="177" spans="1:7" ht="54.75" hidden="1" customHeight="1" x14ac:dyDescent="0.25">
      <c r="A177" s="33" t="s">
        <v>244</v>
      </c>
      <c r="B177" s="15" t="s">
        <v>245</v>
      </c>
      <c r="C177" s="16" t="s">
        <v>68</v>
      </c>
      <c r="D177" s="17">
        <f>D175</f>
        <v>5</v>
      </c>
      <c r="E177" s="10">
        <v>7.2278910000000005</v>
      </c>
      <c r="F177" s="19"/>
      <c r="G177" s="12">
        <v>36.139455000000005</v>
      </c>
    </row>
    <row r="178" spans="1:7" ht="54.75" hidden="1" customHeight="1" x14ac:dyDescent="0.25">
      <c r="A178" s="33" t="s">
        <v>246</v>
      </c>
      <c r="B178" s="15" t="s">
        <v>247</v>
      </c>
      <c r="C178" s="16" t="s">
        <v>68</v>
      </c>
      <c r="D178" s="17">
        <f>D176</f>
        <v>25</v>
      </c>
      <c r="E178" s="10">
        <v>8.6733899999999995</v>
      </c>
      <c r="F178" s="19"/>
      <c r="G178" s="12">
        <v>216.83474999999999</v>
      </c>
    </row>
    <row r="179" spans="1:7" ht="54.75" hidden="1" customHeight="1" x14ac:dyDescent="0.25">
      <c r="A179" s="33" t="s">
        <v>248</v>
      </c>
      <c r="B179" s="15" t="s">
        <v>249</v>
      </c>
      <c r="C179" s="16" t="s">
        <v>68</v>
      </c>
      <c r="D179" s="17">
        <f>D177</f>
        <v>5</v>
      </c>
      <c r="E179" s="10">
        <v>4.0886010000000006</v>
      </c>
      <c r="F179" s="19"/>
      <c r="G179" s="12">
        <v>20.443005000000003</v>
      </c>
    </row>
    <row r="180" spans="1:7" ht="54.75" hidden="1" customHeight="1" x14ac:dyDescent="0.25">
      <c r="A180" s="33" t="s">
        <v>250</v>
      </c>
      <c r="B180" s="15" t="s">
        <v>251</v>
      </c>
      <c r="C180" s="16" t="s">
        <v>68</v>
      </c>
      <c r="D180" s="17">
        <f>D178</f>
        <v>25</v>
      </c>
      <c r="E180" s="10">
        <v>4.0886010000000006</v>
      </c>
      <c r="F180" s="19"/>
      <c r="G180" s="12">
        <v>102.21502500000001</v>
      </c>
    </row>
    <row r="181" spans="1:7" ht="54.75" hidden="1" customHeight="1" x14ac:dyDescent="0.25">
      <c r="A181" s="33" t="s">
        <v>252</v>
      </c>
      <c r="B181" s="15" t="s">
        <v>253</v>
      </c>
      <c r="C181" s="16" t="s">
        <v>71</v>
      </c>
      <c r="D181" s="17">
        <v>1</v>
      </c>
      <c r="E181" s="10">
        <v>840.79591200000004</v>
      </c>
      <c r="F181" s="19"/>
      <c r="G181" s="12">
        <v>840.79591200000004</v>
      </c>
    </row>
    <row r="182" spans="1:7" ht="54.75" hidden="1" customHeight="1" x14ac:dyDescent="0.25">
      <c r="A182" s="33" t="s">
        <v>254</v>
      </c>
      <c r="B182" s="15" t="s">
        <v>255</v>
      </c>
      <c r="C182" s="16" t="s">
        <v>256</v>
      </c>
      <c r="D182" s="17">
        <v>1</v>
      </c>
      <c r="E182" s="10">
        <v>1789.3387710000002</v>
      </c>
      <c r="F182" s="19"/>
      <c r="G182" s="12">
        <v>1789.3387710000002</v>
      </c>
    </row>
    <row r="183" spans="1:7" ht="54.75" hidden="1" customHeight="1" x14ac:dyDescent="0.25">
      <c r="A183" s="33" t="s">
        <v>257</v>
      </c>
      <c r="B183" s="15" t="s">
        <v>258</v>
      </c>
      <c r="C183" s="16" t="s">
        <v>256</v>
      </c>
      <c r="D183" s="17">
        <v>1</v>
      </c>
      <c r="E183" s="10">
        <v>4867.9829550000004</v>
      </c>
      <c r="F183" s="19"/>
      <c r="G183" s="12">
        <v>4867.9829550000004</v>
      </c>
    </row>
    <row r="184" spans="1:7" ht="54.75" hidden="1" customHeight="1" x14ac:dyDescent="0.25">
      <c r="A184" s="33" t="s">
        <v>259</v>
      </c>
      <c r="B184" s="15" t="s">
        <v>260</v>
      </c>
      <c r="C184" s="16" t="s">
        <v>71</v>
      </c>
      <c r="D184" s="17">
        <v>10</v>
      </c>
      <c r="E184" s="10">
        <v>36.338742000000003</v>
      </c>
      <c r="F184" s="19"/>
      <c r="G184" s="12">
        <v>363.38742000000002</v>
      </c>
    </row>
    <row r="185" spans="1:7" ht="54.75" hidden="1" customHeight="1" x14ac:dyDescent="0.25">
      <c r="A185" s="33" t="s">
        <v>261</v>
      </c>
      <c r="B185" s="15" t="s">
        <v>262</v>
      </c>
      <c r="C185" s="16" t="s">
        <v>263</v>
      </c>
      <c r="D185" s="17">
        <v>1</v>
      </c>
      <c r="E185" s="10">
        <v>2825.9182710000005</v>
      </c>
      <c r="F185" s="19"/>
      <c r="G185" s="12">
        <v>2825.9182710000005</v>
      </c>
    </row>
    <row r="186" spans="1:7" ht="54.75" hidden="1" customHeight="1" x14ac:dyDescent="0.25">
      <c r="A186" s="33" t="s">
        <v>264</v>
      </c>
      <c r="B186" s="15" t="s">
        <v>265</v>
      </c>
      <c r="C186" s="16" t="s">
        <v>71</v>
      </c>
      <c r="D186" s="17">
        <v>1</v>
      </c>
      <c r="E186" s="10">
        <v>1591.6289400000001</v>
      </c>
      <c r="F186" s="19"/>
      <c r="G186" s="12">
        <v>1591.6289400000001</v>
      </c>
    </row>
    <row r="187" spans="1:7" ht="54.75" hidden="1" customHeight="1" x14ac:dyDescent="0.25">
      <c r="A187" s="33" t="s">
        <v>162</v>
      </c>
      <c r="B187" s="15" t="s">
        <v>163</v>
      </c>
      <c r="C187" s="16" t="s">
        <v>68</v>
      </c>
      <c r="D187" s="17">
        <v>3.5</v>
      </c>
      <c r="E187" s="10">
        <v>64.581165000000013</v>
      </c>
      <c r="F187" s="19"/>
      <c r="G187" s="12">
        <v>226.03407750000005</v>
      </c>
    </row>
    <row r="188" spans="1:7" ht="54.75" hidden="1" customHeight="1" x14ac:dyDescent="0.25">
      <c r="A188" s="33" t="s">
        <v>266</v>
      </c>
      <c r="B188" s="15" t="s">
        <v>267</v>
      </c>
      <c r="C188" s="16" t="s">
        <v>68</v>
      </c>
      <c r="D188" s="17">
        <v>2.5</v>
      </c>
      <c r="E188" s="10">
        <v>38.402991000000007</v>
      </c>
      <c r="F188" s="19"/>
      <c r="G188" s="12">
        <v>96.007477500000022</v>
      </c>
    </row>
    <row r="189" spans="1:7" ht="54.75" hidden="1" customHeight="1" x14ac:dyDescent="0.25">
      <c r="A189" s="33" t="s">
        <v>268</v>
      </c>
      <c r="B189" s="15" t="s">
        <v>269</v>
      </c>
      <c r="C189" s="16" t="s">
        <v>68</v>
      </c>
      <c r="D189" s="17">
        <v>10</v>
      </c>
      <c r="E189" s="10">
        <v>95.072670000000002</v>
      </c>
      <c r="F189" s="19"/>
      <c r="G189" s="12">
        <v>950.72670000000005</v>
      </c>
    </row>
    <row r="190" spans="1:7" ht="54.75" hidden="1" customHeight="1" x14ac:dyDescent="0.25">
      <c r="A190" s="33" t="s">
        <v>270</v>
      </c>
      <c r="B190" s="15" t="s">
        <v>271</v>
      </c>
      <c r="C190" s="16" t="s">
        <v>68</v>
      </c>
      <c r="D190" s="17">
        <f>D187</f>
        <v>3.5</v>
      </c>
      <c r="E190" s="10">
        <v>13.265307</v>
      </c>
      <c r="F190" s="19"/>
      <c r="G190" s="12">
        <v>46.428574499999996</v>
      </c>
    </row>
    <row r="191" spans="1:7" ht="54.75" hidden="1" customHeight="1" x14ac:dyDescent="0.25">
      <c r="A191" s="33" t="s">
        <v>272</v>
      </c>
      <c r="B191" s="15" t="s">
        <v>273</v>
      </c>
      <c r="C191" s="16" t="s">
        <v>68</v>
      </c>
      <c r="D191" s="17">
        <f>D188</f>
        <v>2.5</v>
      </c>
      <c r="E191" s="10">
        <v>21.402315000000002</v>
      </c>
      <c r="F191" s="19"/>
      <c r="G191" s="12">
        <v>53.505787500000004</v>
      </c>
    </row>
    <row r="192" spans="1:7" ht="54.75" hidden="1" customHeight="1" x14ac:dyDescent="0.25">
      <c r="A192" s="33" t="s">
        <v>274</v>
      </c>
      <c r="B192" s="15" t="s">
        <v>275</v>
      </c>
      <c r="C192" s="16" t="s">
        <v>68</v>
      </c>
      <c r="D192" s="17">
        <f>D189</f>
        <v>10</v>
      </c>
      <c r="E192" s="10">
        <v>23.333409000000003</v>
      </c>
      <c r="F192" s="19"/>
      <c r="G192" s="12">
        <v>233.33409000000003</v>
      </c>
    </row>
    <row r="193" spans="1:7" ht="54.75" hidden="1" customHeight="1" x14ac:dyDescent="0.25">
      <c r="A193" s="33" t="s">
        <v>276</v>
      </c>
      <c r="B193" s="15" t="s">
        <v>277</v>
      </c>
      <c r="C193" s="16" t="s">
        <v>71</v>
      </c>
      <c r="D193" s="17">
        <v>2</v>
      </c>
      <c r="E193" s="10">
        <v>72.279405000000011</v>
      </c>
      <c r="F193" s="19"/>
      <c r="G193" s="12">
        <v>144.55881000000002</v>
      </c>
    </row>
    <row r="194" spans="1:7" ht="79.5" hidden="1" customHeight="1" x14ac:dyDescent="0.25">
      <c r="A194" s="33" t="s">
        <v>278</v>
      </c>
      <c r="B194" s="15" t="s">
        <v>279</v>
      </c>
      <c r="C194" s="16" t="s">
        <v>71</v>
      </c>
      <c r="D194" s="17">
        <v>2</v>
      </c>
      <c r="E194" s="10">
        <v>1171.3049370000001</v>
      </c>
      <c r="F194" s="19"/>
      <c r="G194" s="12">
        <v>2342.6098740000002</v>
      </c>
    </row>
    <row r="195" spans="1:7" ht="54.75" hidden="1" customHeight="1" x14ac:dyDescent="0.25">
      <c r="A195" s="33" t="s">
        <v>280</v>
      </c>
      <c r="B195" s="15" t="s">
        <v>281</v>
      </c>
      <c r="C195" s="16" t="s">
        <v>71</v>
      </c>
      <c r="D195" s="17">
        <v>1</v>
      </c>
      <c r="E195" s="10">
        <v>7428.9422790000008</v>
      </c>
      <c r="F195" s="19"/>
      <c r="G195" s="12">
        <v>7428.9422790000008</v>
      </c>
    </row>
    <row r="196" spans="1:7" ht="54.75" hidden="1" customHeight="1" x14ac:dyDescent="0.25">
      <c r="A196" s="33" t="s">
        <v>282</v>
      </c>
      <c r="B196" s="15" t="s">
        <v>283</v>
      </c>
      <c r="C196" s="16" t="s">
        <v>263</v>
      </c>
      <c r="D196" s="17">
        <v>2</v>
      </c>
      <c r="E196" s="10">
        <v>746.46539000000007</v>
      </c>
      <c r="F196" s="19"/>
      <c r="G196" s="12">
        <v>1492.9307800000001</v>
      </c>
    </row>
    <row r="197" spans="1:7" ht="54.75" hidden="1" customHeight="1" x14ac:dyDescent="0.25">
      <c r="A197" s="33" t="s">
        <v>284</v>
      </c>
      <c r="B197" s="15" t="s">
        <v>285</v>
      </c>
      <c r="C197" s="16" t="s">
        <v>71</v>
      </c>
      <c r="D197" s="17">
        <v>2</v>
      </c>
      <c r="E197" s="10">
        <v>1320</v>
      </c>
      <c r="F197" s="19"/>
      <c r="G197" s="12">
        <v>2640</v>
      </c>
    </row>
    <row r="198" spans="1:7" ht="54.75" hidden="1" customHeight="1" x14ac:dyDescent="0.25">
      <c r="A198" s="33" t="s">
        <v>286</v>
      </c>
      <c r="B198" s="15" t="s">
        <v>287</v>
      </c>
      <c r="C198" s="16" t="s">
        <v>71</v>
      </c>
      <c r="D198" s="17">
        <v>1</v>
      </c>
      <c r="E198" s="10">
        <v>269.07375000000002</v>
      </c>
      <c r="F198" s="19"/>
      <c r="G198" s="12">
        <v>269.07375000000002</v>
      </c>
    </row>
    <row r="199" spans="1:7" ht="54.75" hidden="1" customHeight="1" x14ac:dyDescent="0.25">
      <c r="A199" s="33" t="s">
        <v>288</v>
      </c>
      <c r="B199" s="15" t="s">
        <v>289</v>
      </c>
      <c r="C199" s="16" t="s">
        <v>71</v>
      </c>
      <c r="D199" s="17">
        <v>1</v>
      </c>
      <c r="E199" s="10">
        <v>3598.5018300000002</v>
      </c>
      <c r="F199" s="19"/>
      <c r="G199" s="12">
        <v>3598.5018300000002</v>
      </c>
    </row>
    <row r="200" spans="1:7" ht="54.75" hidden="1" customHeight="1" x14ac:dyDescent="0.25">
      <c r="A200" s="33" t="s">
        <v>290</v>
      </c>
      <c r="B200" s="15" t="s">
        <v>291</v>
      </c>
      <c r="C200" s="16" t="s">
        <v>71</v>
      </c>
      <c r="D200" s="17">
        <v>2</v>
      </c>
      <c r="E200" s="10">
        <v>1545.4893300000001</v>
      </c>
      <c r="F200" s="19"/>
      <c r="G200" s="12">
        <v>3090.9786600000002</v>
      </c>
    </row>
    <row r="201" spans="1:7" ht="54.75" hidden="1" customHeight="1" x14ac:dyDescent="0.25">
      <c r="A201" s="82"/>
      <c r="B201" s="83"/>
      <c r="C201" s="82"/>
      <c r="D201" s="84"/>
      <c r="E201" s="60" t="s">
        <v>22</v>
      </c>
      <c r="F201" s="21"/>
      <c r="G201" s="21">
        <v>182768.88456491687</v>
      </c>
    </row>
    <row r="202" spans="1:7" ht="54.75" hidden="1" customHeight="1" x14ac:dyDescent="0.25">
      <c r="A202" s="63" t="s">
        <v>18</v>
      </c>
      <c r="B202" s="63"/>
      <c r="C202" s="63"/>
      <c r="D202" s="63"/>
      <c r="E202" s="63"/>
      <c r="F202" s="64"/>
      <c r="G202" s="22"/>
    </row>
    <row r="203" spans="1:7" ht="54.75" hidden="1" customHeight="1" x14ac:dyDescent="0.25">
      <c r="A203" s="33" t="s">
        <v>37</v>
      </c>
      <c r="B203" s="7" t="s">
        <v>38</v>
      </c>
      <c r="C203" s="8" t="s">
        <v>39</v>
      </c>
      <c r="D203" s="14">
        <v>366</v>
      </c>
      <c r="E203" s="10">
        <v>10.692000000000002</v>
      </c>
      <c r="F203" s="11"/>
      <c r="G203" s="12">
        <v>3913.2720000000008</v>
      </c>
    </row>
    <row r="204" spans="1:7" ht="54.75" hidden="1" customHeight="1" x14ac:dyDescent="0.25">
      <c r="A204" s="33" t="s">
        <v>292</v>
      </c>
      <c r="B204" s="7" t="s">
        <v>293</v>
      </c>
      <c r="C204" s="8" t="s">
        <v>32</v>
      </c>
      <c r="D204" s="14">
        <f>D203*0.3</f>
        <v>109.8</v>
      </c>
      <c r="E204" s="10">
        <v>310</v>
      </c>
      <c r="F204" s="11"/>
      <c r="G204" s="12">
        <v>34038</v>
      </c>
    </row>
    <row r="205" spans="1:7" ht="54.75" hidden="1" customHeight="1" x14ac:dyDescent="0.25">
      <c r="A205" s="33" t="s">
        <v>294</v>
      </c>
      <c r="B205" s="7" t="s">
        <v>295</v>
      </c>
      <c r="C205" s="8" t="s">
        <v>32</v>
      </c>
      <c r="D205" s="14">
        <f>D203*0.2</f>
        <v>73.2</v>
      </c>
      <c r="E205" s="10">
        <v>355</v>
      </c>
      <c r="F205" s="11"/>
      <c r="G205" s="12">
        <v>25986</v>
      </c>
    </row>
    <row r="206" spans="1:7" ht="71.25" hidden="1" customHeight="1" x14ac:dyDescent="0.25">
      <c r="A206" s="33" t="s">
        <v>296</v>
      </c>
      <c r="B206" s="7" t="s">
        <v>297</v>
      </c>
      <c r="C206" s="8" t="s">
        <v>39</v>
      </c>
      <c r="D206" s="14">
        <f>D203</f>
        <v>366</v>
      </c>
      <c r="E206" s="10">
        <v>628</v>
      </c>
      <c r="F206" s="11"/>
      <c r="G206" s="12">
        <v>229848</v>
      </c>
    </row>
    <row r="207" spans="1:7" ht="54.75" hidden="1" customHeight="1" x14ac:dyDescent="0.25">
      <c r="A207" s="33" t="s">
        <v>298</v>
      </c>
      <c r="B207" s="7" t="s">
        <v>299</v>
      </c>
      <c r="C207" s="8" t="s">
        <v>39</v>
      </c>
      <c r="D207" s="14">
        <f>D203</f>
        <v>366</v>
      </c>
      <c r="E207" s="10">
        <v>5.6667600000000009</v>
      </c>
      <c r="F207" s="11"/>
      <c r="G207" s="12">
        <v>2074.0341600000002</v>
      </c>
    </row>
    <row r="208" spans="1:7" ht="54.75" hidden="1" customHeight="1" x14ac:dyDescent="0.25">
      <c r="A208" s="33" t="s">
        <v>300</v>
      </c>
      <c r="B208" s="7" t="s">
        <v>301</v>
      </c>
      <c r="C208" s="8" t="s">
        <v>302</v>
      </c>
      <c r="D208" s="14">
        <v>85</v>
      </c>
      <c r="E208" s="10">
        <v>94.677000000000007</v>
      </c>
      <c r="F208" s="11"/>
      <c r="G208" s="12">
        <v>8047.545000000001</v>
      </c>
    </row>
    <row r="209" spans="1:7" ht="54.75" hidden="1" customHeight="1" x14ac:dyDescent="0.25">
      <c r="A209" s="82"/>
      <c r="B209" s="83"/>
      <c r="C209" s="82"/>
      <c r="D209" s="84"/>
      <c r="E209" s="60" t="s">
        <v>22</v>
      </c>
      <c r="F209" s="21"/>
      <c r="G209" s="21">
        <v>303906.85115999996</v>
      </c>
    </row>
    <row r="210" spans="1:7" ht="54.75" hidden="1" customHeight="1" x14ac:dyDescent="0.25">
      <c r="A210" s="82"/>
      <c r="B210" s="83"/>
      <c r="C210" s="82"/>
      <c r="D210" s="84"/>
      <c r="E210" s="35"/>
      <c r="F210" s="21"/>
      <c r="G210" s="22"/>
    </row>
    <row r="211" spans="1:7" ht="54.75" hidden="1" customHeight="1" x14ac:dyDescent="0.25">
      <c r="A211" s="63" t="s">
        <v>19</v>
      </c>
      <c r="B211" s="63"/>
      <c r="C211" s="63"/>
      <c r="D211" s="63"/>
      <c r="E211" s="63"/>
      <c r="F211" s="64"/>
      <c r="G211" s="22"/>
    </row>
    <row r="212" spans="1:7" ht="54.75" hidden="1" customHeight="1" x14ac:dyDescent="0.25">
      <c r="A212" s="33" t="s">
        <v>303</v>
      </c>
      <c r="B212" s="7" t="s">
        <v>304</v>
      </c>
      <c r="C212" s="8" t="s">
        <v>39</v>
      </c>
      <c r="D212" s="14">
        <v>24.65</v>
      </c>
      <c r="E212" s="34">
        <v>59.114550000000001</v>
      </c>
      <c r="F212" s="11"/>
      <c r="G212" s="12">
        <v>1457.1736575</v>
      </c>
    </row>
    <row r="213" spans="1:7" ht="54.75" hidden="1" customHeight="1" x14ac:dyDescent="0.25">
      <c r="A213" s="33" t="s">
        <v>305</v>
      </c>
      <c r="B213" s="7" t="s">
        <v>306</v>
      </c>
      <c r="C213" s="8" t="s">
        <v>71</v>
      </c>
      <c r="D213" s="14">
        <v>5</v>
      </c>
      <c r="E213" s="34">
        <v>4412.0246500000003</v>
      </c>
      <c r="F213" s="11"/>
      <c r="G213" s="12">
        <v>22060.123250000001</v>
      </c>
    </row>
    <row r="214" spans="1:7" ht="54.75" hidden="1" customHeight="1" x14ac:dyDescent="0.25">
      <c r="A214" s="33" t="s">
        <v>307</v>
      </c>
      <c r="B214" s="7" t="s">
        <v>308</v>
      </c>
      <c r="C214" s="8" t="s">
        <v>71</v>
      </c>
      <c r="D214" s="14">
        <v>7</v>
      </c>
      <c r="E214" s="34">
        <v>168.99278000000001</v>
      </c>
      <c r="F214" s="11"/>
      <c r="G214" s="12">
        <v>1182.94946</v>
      </c>
    </row>
    <row r="215" spans="1:7" ht="54.75" hidden="1" customHeight="1" x14ac:dyDescent="0.25">
      <c r="A215" s="33" t="s">
        <v>309</v>
      </c>
      <c r="B215" s="7" t="s">
        <v>310</v>
      </c>
      <c r="C215" s="8" t="s">
        <v>32</v>
      </c>
      <c r="D215" s="14">
        <v>4.93</v>
      </c>
      <c r="E215" s="34">
        <v>319.06116000000003</v>
      </c>
      <c r="F215" s="11"/>
      <c r="G215" s="12">
        <v>1572.9715188</v>
      </c>
    </row>
    <row r="216" spans="1:7" ht="54.75" hidden="1" customHeight="1" x14ac:dyDescent="0.25">
      <c r="A216" s="82"/>
      <c r="B216" s="83"/>
      <c r="C216" s="82"/>
      <c r="D216" s="84"/>
      <c r="E216" s="60" t="s">
        <v>22</v>
      </c>
      <c r="F216" s="21"/>
      <c r="G216" s="21">
        <v>26273.217886300001</v>
      </c>
    </row>
    <row r="217" spans="1:7" ht="54.75" hidden="1" customHeight="1" x14ac:dyDescent="0.25">
      <c r="A217" s="82"/>
      <c r="B217" s="83"/>
      <c r="C217" s="82"/>
      <c r="D217" s="84"/>
      <c r="E217" s="35"/>
      <c r="F217" s="21"/>
      <c r="G217" s="22"/>
    </row>
    <row r="218" spans="1:7" ht="54.75" hidden="1" customHeight="1" x14ac:dyDescent="0.25">
      <c r="A218" s="63" t="s">
        <v>20</v>
      </c>
      <c r="B218" s="63"/>
      <c r="C218" s="63"/>
      <c r="D218" s="63"/>
      <c r="E218" s="63"/>
      <c r="F218" s="64"/>
      <c r="G218" s="22"/>
    </row>
    <row r="219" spans="1:7" ht="54.75" hidden="1" customHeight="1" x14ac:dyDescent="0.25">
      <c r="A219" s="33" t="s">
        <v>311</v>
      </c>
      <c r="B219" s="7" t="s">
        <v>312</v>
      </c>
      <c r="C219" s="8" t="s">
        <v>68</v>
      </c>
      <c r="D219" s="14">
        <v>30</v>
      </c>
      <c r="E219" s="34">
        <v>4.8483600000000004</v>
      </c>
      <c r="F219" s="11"/>
      <c r="G219" s="12">
        <v>145.45080000000002</v>
      </c>
    </row>
    <row r="220" spans="1:7" ht="54.75" hidden="1" customHeight="1" x14ac:dyDescent="0.25">
      <c r="A220" s="33" t="s">
        <v>313</v>
      </c>
      <c r="B220" s="15" t="s">
        <v>314</v>
      </c>
      <c r="C220" s="16" t="s">
        <v>32</v>
      </c>
      <c r="D220" s="17">
        <f>D219*0.7*0.4</f>
        <v>8.4</v>
      </c>
      <c r="E220" s="34">
        <v>25.383160000000004</v>
      </c>
      <c r="F220" s="11"/>
      <c r="G220" s="12">
        <v>213.21854400000004</v>
      </c>
    </row>
    <row r="221" spans="1:7" ht="54.75" hidden="1" customHeight="1" x14ac:dyDescent="0.25">
      <c r="A221" s="33" t="s">
        <v>48</v>
      </c>
      <c r="B221" s="15" t="s">
        <v>49</v>
      </c>
      <c r="C221" s="16" t="s">
        <v>32</v>
      </c>
      <c r="D221" s="17">
        <f>D220</f>
        <v>8.4</v>
      </c>
      <c r="E221" s="34">
        <v>20.840600000000002</v>
      </c>
      <c r="F221" s="11"/>
      <c r="G221" s="12">
        <v>175.06104000000002</v>
      </c>
    </row>
    <row r="222" spans="1:7" ht="54.75" hidden="1" customHeight="1" x14ac:dyDescent="0.25">
      <c r="A222" s="33" t="s">
        <v>50</v>
      </c>
      <c r="B222" s="15" t="s">
        <v>51</v>
      </c>
      <c r="C222" s="16" t="s">
        <v>52</v>
      </c>
      <c r="D222" s="17">
        <f>D221*1</f>
        <v>8.4</v>
      </c>
      <c r="E222" s="34">
        <v>5.4505000000000008</v>
      </c>
      <c r="F222" s="11"/>
      <c r="G222" s="12">
        <v>45.784200000000006</v>
      </c>
    </row>
    <row r="223" spans="1:7" ht="54.75" hidden="1" customHeight="1" x14ac:dyDescent="0.25">
      <c r="A223" s="33" t="s">
        <v>315</v>
      </c>
      <c r="B223" s="15" t="s">
        <v>316</v>
      </c>
      <c r="C223" s="16" t="s">
        <v>32</v>
      </c>
      <c r="D223" s="17">
        <f>D219*0.7*0.1</f>
        <v>2.1</v>
      </c>
      <c r="E223" s="34">
        <v>227.09676000000005</v>
      </c>
      <c r="F223" s="11"/>
      <c r="G223" s="12">
        <v>476.90319600000009</v>
      </c>
    </row>
    <row r="224" spans="1:7" ht="54.75" hidden="1" customHeight="1" x14ac:dyDescent="0.25">
      <c r="A224" s="33" t="s">
        <v>317</v>
      </c>
      <c r="B224" s="15" t="s">
        <v>318</v>
      </c>
      <c r="C224" s="16" t="s">
        <v>32</v>
      </c>
      <c r="D224" s="17">
        <f>D220</f>
        <v>8.4</v>
      </c>
      <c r="E224" s="34">
        <v>316.00008000000003</v>
      </c>
      <c r="F224" s="11"/>
      <c r="G224" s="12">
        <v>2654.4006720000002</v>
      </c>
    </row>
    <row r="225" spans="1:7" ht="54.75" hidden="1" customHeight="1" x14ac:dyDescent="0.25">
      <c r="A225" s="33" t="s">
        <v>319</v>
      </c>
      <c r="B225" s="15" t="s">
        <v>320</v>
      </c>
      <c r="C225" s="16" t="s">
        <v>68</v>
      </c>
      <c r="D225" s="17">
        <v>30</v>
      </c>
      <c r="E225" s="34">
        <v>25.521100000000004</v>
      </c>
      <c r="F225" s="11"/>
      <c r="G225" s="12">
        <v>765.63300000000015</v>
      </c>
    </row>
    <row r="226" spans="1:7" ht="64.5" hidden="1" customHeight="1" x14ac:dyDescent="0.25">
      <c r="A226" s="33" t="s">
        <v>321</v>
      </c>
      <c r="B226" s="15" t="s">
        <v>322</v>
      </c>
      <c r="C226" s="16" t="s">
        <v>68</v>
      </c>
      <c r="D226" s="17">
        <v>30</v>
      </c>
      <c r="E226" s="34">
        <v>13.389530000000001</v>
      </c>
      <c r="F226" s="11"/>
      <c r="G226" s="12">
        <v>401.6859</v>
      </c>
    </row>
    <row r="227" spans="1:7" ht="75" hidden="1" customHeight="1" x14ac:dyDescent="0.25">
      <c r="A227" s="33" t="s">
        <v>323</v>
      </c>
      <c r="B227" s="15" t="s">
        <v>324</v>
      </c>
      <c r="C227" s="16" t="s">
        <v>68</v>
      </c>
      <c r="D227" s="17">
        <v>30</v>
      </c>
      <c r="E227" s="34">
        <v>2.6810300000000002</v>
      </c>
      <c r="F227" s="11"/>
      <c r="G227" s="12">
        <v>80.430900000000008</v>
      </c>
    </row>
    <row r="228" spans="1:7" ht="54.75" hidden="1" customHeight="1" x14ac:dyDescent="0.25">
      <c r="A228" s="33" t="s">
        <v>325</v>
      </c>
      <c r="B228" s="15" t="s">
        <v>326</v>
      </c>
      <c r="C228" s="16" t="s">
        <v>71</v>
      </c>
      <c r="D228" s="17">
        <v>3</v>
      </c>
      <c r="E228" s="34">
        <v>164.13584000000003</v>
      </c>
      <c r="F228" s="11"/>
      <c r="G228" s="12">
        <v>492.40752000000009</v>
      </c>
    </row>
    <row r="229" spans="1:7" ht="54.75" hidden="1" customHeight="1" x14ac:dyDescent="0.25">
      <c r="A229" s="33" t="s">
        <v>327</v>
      </c>
      <c r="B229" s="15" t="s">
        <v>328</v>
      </c>
      <c r="C229" s="16" t="s">
        <v>71</v>
      </c>
      <c r="D229" s="17">
        <v>2</v>
      </c>
      <c r="E229" s="34">
        <v>137.87675000000002</v>
      </c>
      <c r="F229" s="11"/>
      <c r="G229" s="12">
        <v>275.75350000000003</v>
      </c>
    </row>
    <row r="230" spans="1:7" ht="54.75" hidden="1" customHeight="1" x14ac:dyDescent="0.25">
      <c r="A230" s="33" t="s">
        <v>329</v>
      </c>
      <c r="B230" s="15" t="s">
        <v>330</v>
      </c>
      <c r="C230" s="16" t="s">
        <v>71</v>
      </c>
      <c r="D230" s="17">
        <v>2</v>
      </c>
      <c r="E230" s="34">
        <v>147.11191000000002</v>
      </c>
      <c r="F230" s="11"/>
      <c r="G230" s="12">
        <v>294.22382000000005</v>
      </c>
    </row>
    <row r="231" spans="1:7" ht="54.75" hidden="1" customHeight="1" x14ac:dyDescent="0.25">
      <c r="A231" s="33" t="s">
        <v>331</v>
      </c>
      <c r="B231" s="15" t="s">
        <v>332</v>
      </c>
      <c r="C231" s="16" t="s">
        <v>71</v>
      </c>
      <c r="D231" s="17">
        <v>3</v>
      </c>
      <c r="E231" s="34">
        <v>173.06773000000004</v>
      </c>
      <c r="F231" s="11"/>
      <c r="G231" s="12">
        <v>519.20319000000018</v>
      </c>
    </row>
    <row r="232" spans="1:7" ht="54.75" hidden="1" customHeight="1" x14ac:dyDescent="0.25">
      <c r="A232" s="33" t="s">
        <v>333</v>
      </c>
      <c r="B232" s="15" t="s">
        <v>334</v>
      </c>
      <c r="C232" s="16" t="s">
        <v>71</v>
      </c>
      <c r="D232" s="17">
        <v>1</v>
      </c>
      <c r="E232" s="34">
        <v>90.558490000000006</v>
      </c>
      <c r="F232" s="11"/>
      <c r="G232" s="12">
        <v>90.558490000000006</v>
      </c>
    </row>
    <row r="233" spans="1:7" ht="54.75" hidden="1" customHeight="1" x14ac:dyDescent="0.25">
      <c r="A233" s="82"/>
      <c r="B233" s="83"/>
      <c r="C233" s="82"/>
      <c r="D233" s="84"/>
      <c r="E233" s="60" t="s">
        <v>9</v>
      </c>
      <c r="F233" s="21"/>
      <c r="G233" s="21">
        <v>6630.7147720000012</v>
      </c>
    </row>
    <row r="234" spans="1:7" ht="54.75" hidden="1" customHeight="1" x14ac:dyDescent="0.25">
      <c r="A234" s="82"/>
      <c r="B234" s="83"/>
      <c r="C234" s="82"/>
      <c r="D234" s="84"/>
      <c r="E234" s="35"/>
      <c r="F234" s="21"/>
      <c r="G234" s="22"/>
    </row>
    <row r="235" spans="1:7" ht="54.75" hidden="1" customHeight="1" x14ac:dyDescent="0.25">
      <c r="A235" s="63" t="s">
        <v>21</v>
      </c>
      <c r="B235" s="63"/>
      <c r="C235" s="63"/>
      <c r="D235" s="63"/>
      <c r="E235" s="63"/>
      <c r="F235" s="64"/>
      <c r="G235" s="22"/>
    </row>
    <row r="236" spans="1:7" ht="54.75" hidden="1" customHeight="1" x14ac:dyDescent="0.25">
      <c r="A236" s="33" t="s">
        <v>37</v>
      </c>
      <c r="B236" s="15" t="s">
        <v>38</v>
      </c>
      <c r="C236" s="16" t="s">
        <v>39</v>
      </c>
      <c r="D236" s="17">
        <v>7.29</v>
      </c>
      <c r="E236" s="34">
        <v>10.692000000000002</v>
      </c>
      <c r="F236" s="11"/>
      <c r="G236" s="12">
        <v>77.94468000000002</v>
      </c>
    </row>
    <row r="237" spans="1:7" ht="54.75" hidden="1" customHeight="1" x14ac:dyDescent="0.25">
      <c r="A237" s="33" t="s">
        <v>86</v>
      </c>
      <c r="B237" s="15" t="s">
        <v>41</v>
      </c>
      <c r="C237" s="16" t="s">
        <v>32</v>
      </c>
      <c r="D237" s="17">
        <v>15.673499999999999</v>
      </c>
      <c r="E237" s="34">
        <v>25.383160000000004</v>
      </c>
      <c r="F237" s="11"/>
      <c r="G237" s="12">
        <v>397.84295826000005</v>
      </c>
    </row>
    <row r="238" spans="1:7" ht="54.75" hidden="1" customHeight="1" x14ac:dyDescent="0.25">
      <c r="A238" s="33" t="s">
        <v>55</v>
      </c>
      <c r="B238" s="15" t="s">
        <v>56</v>
      </c>
      <c r="C238" s="16" t="s">
        <v>39</v>
      </c>
      <c r="D238" s="17">
        <v>7.29</v>
      </c>
      <c r="E238" s="34">
        <v>133.79300000000001</v>
      </c>
      <c r="F238" s="11"/>
      <c r="G238" s="12">
        <v>975.35097000000007</v>
      </c>
    </row>
    <row r="239" spans="1:7" ht="54.75" hidden="1" customHeight="1" x14ac:dyDescent="0.25">
      <c r="A239" s="33" t="s">
        <v>335</v>
      </c>
      <c r="B239" s="15" t="s">
        <v>336</v>
      </c>
      <c r="C239" s="16" t="s">
        <v>32</v>
      </c>
      <c r="D239" s="17">
        <v>5</v>
      </c>
      <c r="E239" s="34">
        <v>140.68263000000002</v>
      </c>
      <c r="F239" s="11"/>
      <c r="G239" s="12">
        <v>703.41315000000009</v>
      </c>
    </row>
    <row r="240" spans="1:7" ht="54.75" hidden="1" customHeight="1" x14ac:dyDescent="0.25">
      <c r="A240" s="33" t="s">
        <v>216</v>
      </c>
      <c r="B240" s="15" t="s">
        <v>217</v>
      </c>
      <c r="C240" s="16" t="s">
        <v>39</v>
      </c>
      <c r="D240" s="17">
        <v>20</v>
      </c>
      <c r="E240" s="34">
        <v>322.58919000000003</v>
      </c>
      <c r="F240" s="11"/>
      <c r="G240" s="12">
        <v>6451.7838000000011</v>
      </c>
    </row>
    <row r="241" spans="1:7" ht="54.75" hidden="1" customHeight="1" x14ac:dyDescent="0.25">
      <c r="A241" s="33" t="s">
        <v>337</v>
      </c>
      <c r="B241" s="15" t="s">
        <v>338</v>
      </c>
      <c r="C241" s="16" t="s">
        <v>68</v>
      </c>
      <c r="D241" s="17">
        <v>20</v>
      </c>
      <c r="E241" s="34">
        <v>272.92001000000005</v>
      </c>
      <c r="F241" s="11"/>
      <c r="G241" s="12">
        <v>5458.400200000001</v>
      </c>
    </row>
    <row r="242" spans="1:7" ht="54.75" hidden="1" customHeight="1" x14ac:dyDescent="0.25">
      <c r="A242" s="33" t="s">
        <v>222</v>
      </c>
      <c r="B242" s="15" t="s">
        <v>223</v>
      </c>
      <c r="C242" s="16" t="s">
        <v>39</v>
      </c>
      <c r="D242" s="17">
        <v>7.29</v>
      </c>
      <c r="E242" s="34">
        <v>480.90834000000001</v>
      </c>
      <c r="F242" s="11"/>
      <c r="G242" s="12">
        <v>3505.8217986</v>
      </c>
    </row>
    <row r="243" spans="1:7" ht="54.75" hidden="1" customHeight="1" x14ac:dyDescent="0.25">
      <c r="A243" s="33" t="s">
        <v>224</v>
      </c>
      <c r="B243" s="15" t="s">
        <v>339</v>
      </c>
      <c r="C243" s="16" t="s">
        <v>39</v>
      </c>
      <c r="D243" s="17">
        <v>7.29</v>
      </c>
      <c r="E243" s="34">
        <v>233.19978</v>
      </c>
      <c r="F243" s="11"/>
      <c r="G243" s="12">
        <v>1700.0263962000001</v>
      </c>
    </row>
    <row r="244" spans="1:7" ht="54.75" hidden="1" customHeight="1" x14ac:dyDescent="0.25">
      <c r="A244" s="33" t="s">
        <v>212</v>
      </c>
      <c r="B244" s="15" t="s">
        <v>213</v>
      </c>
      <c r="C244" s="16" t="s">
        <v>68</v>
      </c>
      <c r="D244" s="17">
        <v>8</v>
      </c>
      <c r="E244" s="34">
        <v>272.92001000000005</v>
      </c>
      <c r="F244" s="11"/>
      <c r="G244" s="12">
        <v>2183.3600800000004</v>
      </c>
    </row>
    <row r="245" spans="1:7" ht="54.75" hidden="1" customHeight="1" x14ac:dyDescent="0.25">
      <c r="A245" s="33" t="s">
        <v>218</v>
      </c>
      <c r="B245" s="15" t="s">
        <v>219</v>
      </c>
      <c r="C245" s="16" t="s">
        <v>39</v>
      </c>
      <c r="D245" s="17">
        <v>40</v>
      </c>
      <c r="E245" s="34">
        <v>136.80183000000002</v>
      </c>
      <c r="F245" s="11"/>
      <c r="G245" s="12">
        <v>5472.0732000000007</v>
      </c>
    </row>
    <row r="246" spans="1:7" ht="54.75" hidden="1" customHeight="1" x14ac:dyDescent="0.25">
      <c r="A246" s="29"/>
      <c r="B246" s="27"/>
      <c r="C246" s="26"/>
      <c r="D246" s="28"/>
      <c r="E246" s="60" t="s">
        <v>9</v>
      </c>
      <c r="F246" s="21"/>
      <c r="G246" s="21">
        <v>26926.017233060003</v>
      </c>
    </row>
    <row r="247" spans="1:7" ht="54.75" customHeight="1" x14ac:dyDescent="0.25">
      <c r="A247" s="142" t="s">
        <v>340</v>
      </c>
      <c r="B247" s="142"/>
      <c r="C247" s="64"/>
      <c r="D247" s="64"/>
      <c r="E247" s="64"/>
      <c r="F247" s="64"/>
      <c r="G247" s="32"/>
    </row>
    <row r="248" spans="1:7" ht="54.75" customHeight="1" x14ac:dyDescent="0.25">
      <c r="A248" s="73" t="s">
        <v>341</v>
      </c>
      <c r="B248" s="15" t="s">
        <v>342</v>
      </c>
      <c r="C248" s="16" t="s">
        <v>343</v>
      </c>
      <c r="D248" s="125">
        <v>13</v>
      </c>
      <c r="E248" s="19"/>
      <c r="F248" s="19"/>
      <c r="G248" s="47"/>
    </row>
    <row r="249" spans="1:7" ht="54.75" customHeight="1" x14ac:dyDescent="0.25">
      <c r="A249" s="73" t="s">
        <v>344</v>
      </c>
      <c r="B249" s="15" t="s">
        <v>345</v>
      </c>
      <c r="C249" s="16" t="s">
        <v>71</v>
      </c>
      <c r="D249" s="125">
        <v>13</v>
      </c>
      <c r="E249" s="19"/>
      <c r="F249" s="19"/>
      <c r="G249" s="47"/>
    </row>
    <row r="250" spans="1:7" ht="54.75" customHeight="1" x14ac:dyDescent="0.25">
      <c r="A250" s="73" t="s">
        <v>346</v>
      </c>
      <c r="B250" s="15" t="s">
        <v>347</v>
      </c>
      <c r="C250" s="16" t="s">
        <v>71</v>
      </c>
      <c r="D250" s="125">
        <v>6</v>
      </c>
      <c r="E250" s="19"/>
      <c r="F250" s="19"/>
      <c r="G250" s="47"/>
    </row>
    <row r="251" spans="1:7" ht="54.75" customHeight="1" x14ac:dyDescent="0.25">
      <c r="A251" s="73" t="s">
        <v>348</v>
      </c>
      <c r="B251" s="15" t="s">
        <v>349</v>
      </c>
      <c r="C251" s="16" t="s">
        <v>71</v>
      </c>
      <c r="D251" s="125">
        <v>13</v>
      </c>
      <c r="E251" s="19"/>
      <c r="F251" s="19"/>
      <c r="G251" s="47"/>
    </row>
    <row r="252" spans="1:7" ht="54.75" customHeight="1" x14ac:dyDescent="0.25">
      <c r="A252" s="73" t="s">
        <v>350</v>
      </c>
      <c r="B252" s="15" t="s">
        <v>351</v>
      </c>
      <c r="C252" s="16" t="s">
        <v>71</v>
      </c>
      <c r="D252" s="125">
        <v>6</v>
      </c>
      <c r="E252" s="19"/>
      <c r="F252" s="19"/>
      <c r="G252" s="47"/>
    </row>
    <row r="253" spans="1:7" ht="81" customHeight="1" x14ac:dyDescent="0.25">
      <c r="A253" s="73" t="s">
        <v>352</v>
      </c>
      <c r="B253" s="15" t="s">
        <v>353</v>
      </c>
      <c r="C253" s="16" t="s">
        <v>71</v>
      </c>
      <c r="D253" s="125">
        <v>1</v>
      </c>
      <c r="E253" s="19"/>
      <c r="F253" s="19"/>
      <c r="G253" s="47"/>
    </row>
    <row r="254" spans="1:7" ht="69" customHeight="1" x14ac:dyDescent="0.25">
      <c r="A254" s="73" t="s">
        <v>354</v>
      </c>
      <c r="B254" s="15" t="s">
        <v>355</v>
      </c>
      <c r="C254" s="16" t="s">
        <v>71</v>
      </c>
      <c r="D254" s="125">
        <v>2</v>
      </c>
      <c r="E254" s="19"/>
      <c r="F254" s="19"/>
      <c r="G254" s="47"/>
    </row>
    <row r="255" spans="1:7" ht="77.45" customHeight="1" x14ac:dyDescent="0.25">
      <c r="A255" s="73" t="s">
        <v>356</v>
      </c>
      <c r="B255" s="15" t="s">
        <v>357</v>
      </c>
      <c r="C255" s="16" t="s">
        <v>71</v>
      </c>
      <c r="D255" s="125">
        <v>5</v>
      </c>
      <c r="E255" s="19"/>
      <c r="F255" s="19"/>
      <c r="G255" s="47"/>
    </row>
    <row r="256" spans="1:7" ht="72" customHeight="1" x14ac:dyDescent="0.25">
      <c r="A256" s="73" t="s">
        <v>358</v>
      </c>
      <c r="B256" s="15" t="s">
        <v>359</v>
      </c>
      <c r="C256" s="16" t="s">
        <v>71</v>
      </c>
      <c r="D256" s="125">
        <v>3</v>
      </c>
      <c r="E256" s="19"/>
      <c r="F256" s="19"/>
      <c r="G256" s="47"/>
    </row>
    <row r="257" spans="1:7" ht="72" customHeight="1" x14ac:dyDescent="0.25">
      <c r="A257" s="73" t="s">
        <v>360</v>
      </c>
      <c r="B257" s="15" t="s">
        <v>361</v>
      </c>
      <c r="C257" s="16" t="s">
        <v>71</v>
      </c>
      <c r="D257" s="125">
        <v>1</v>
      </c>
      <c r="E257" s="19"/>
      <c r="F257" s="19"/>
      <c r="G257" s="47"/>
    </row>
    <row r="258" spans="1:7" ht="54.75" customHeight="1" x14ac:dyDescent="0.25">
      <c r="A258" s="73" t="s">
        <v>362</v>
      </c>
      <c r="B258" s="15" t="s">
        <v>363</v>
      </c>
      <c r="C258" s="16" t="s">
        <v>71</v>
      </c>
      <c r="D258" s="125">
        <v>6</v>
      </c>
      <c r="E258" s="19"/>
      <c r="F258" s="19"/>
      <c r="G258" s="47"/>
    </row>
    <row r="259" spans="1:7" ht="54.75" customHeight="1" x14ac:dyDescent="0.25">
      <c r="A259" s="73" t="s">
        <v>364</v>
      </c>
      <c r="B259" s="15" t="s">
        <v>365</v>
      </c>
      <c r="C259" s="16" t="s">
        <v>366</v>
      </c>
      <c r="D259" s="125">
        <v>811</v>
      </c>
      <c r="E259" s="19"/>
      <c r="F259" s="19"/>
      <c r="G259" s="47"/>
    </row>
    <row r="260" spans="1:7" ht="54.75" customHeight="1" x14ac:dyDescent="0.25">
      <c r="A260" s="73" t="s">
        <v>367</v>
      </c>
      <c r="B260" s="15" t="s">
        <v>368</v>
      </c>
      <c r="C260" s="16" t="s">
        <v>366</v>
      </c>
      <c r="D260" s="125">
        <v>811</v>
      </c>
      <c r="E260" s="19"/>
      <c r="F260" s="19"/>
      <c r="G260" s="47"/>
    </row>
    <row r="261" spans="1:7" ht="54.75" customHeight="1" x14ac:dyDescent="0.25">
      <c r="A261" s="73" t="s">
        <v>369</v>
      </c>
      <c r="B261" s="15" t="s">
        <v>370</v>
      </c>
      <c r="C261" s="16" t="s">
        <v>71</v>
      </c>
      <c r="D261" s="125">
        <v>1</v>
      </c>
      <c r="E261" s="19"/>
      <c r="F261" s="19"/>
      <c r="G261" s="47"/>
    </row>
    <row r="262" spans="1:7" ht="54.75" customHeight="1" x14ac:dyDescent="0.25">
      <c r="A262" s="73" t="s">
        <v>371</v>
      </c>
      <c r="B262" s="15" t="s">
        <v>372</v>
      </c>
      <c r="C262" s="16" t="s">
        <v>71</v>
      </c>
      <c r="D262" s="125">
        <v>1</v>
      </c>
      <c r="E262" s="19"/>
      <c r="F262" s="19"/>
      <c r="G262" s="47"/>
    </row>
    <row r="263" spans="1:7" ht="54.75" customHeight="1" x14ac:dyDescent="0.25">
      <c r="A263" s="73" t="s">
        <v>373</v>
      </c>
      <c r="B263" s="15" t="s">
        <v>374</v>
      </c>
      <c r="C263" s="16" t="s">
        <v>7</v>
      </c>
      <c r="D263" s="125">
        <v>1</v>
      </c>
      <c r="E263" s="19"/>
      <c r="F263" s="19"/>
      <c r="G263" s="47"/>
    </row>
    <row r="264" spans="1:7" ht="54.75" customHeight="1" x14ac:dyDescent="0.25">
      <c r="A264" s="73" t="s">
        <v>375</v>
      </c>
      <c r="B264" s="15" t="s">
        <v>376</v>
      </c>
      <c r="C264" s="16" t="s">
        <v>7</v>
      </c>
      <c r="D264" s="125">
        <v>1</v>
      </c>
      <c r="E264" s="19"/>
      <c r="F264" s="19"/>
      <c r="G264" s="47"/>
    </row>
    <row r="265" spans="1:7" ht="54.75" customHeight="1" x14ac:dyDescent="0.25">
      <c r="A265" s="73" t="s">
        <v>377</v>
      </c>
      <c r="B265" s="15" t="s">
        <v>378</v>
      </c>
      <c r="C265" s="16" t="s">
        <v>263</v>
      </c>
      <c r="D265" s="125">
        <v>2</v>
      </c>
      <c r="E265" s="19"/>
      <c r="F265" s="19"/>
      <c r="G265" s="47"/>
    </row>
    <row r="266" spans="1:7" ht="54.75" customHeight="1" x14ac:dyDescent="0.25">
      <c r="A266" s="73" t="s">
        <v>379</v>
      </c>
      <c r="B266" s="15" t="s">
        <v>380</v>
      </c>
      <c r="C266" s="16" t="s">
        <v>71</v>
      </c>
      <c r="D266" s="125">
        <v>1</v>
      </c>
      <c r="E266" s="19"/>
      <c r="F266" s="19"/>
      <c r="G266" s="47"/>
    </row>
    <row r="267" spans="1:7" ht="54.75" customHeight="1" x14ac:dyDescent="0.25">
      <c r="A267" s="82"/>
      <c r="B267" s="83"/>
      <c r="C267" s="82"/>
      <c r="D267" s="84"/>
      <c r="E267" s="60"/>
      <c r="F267" s="21"/>
      <c r="G267" s="121">
        <v>0</v>
      </c>
    </row>
    <row r="268" spans="1:7" ht="54.75" customHeight="1" x14ac:dyDescent="0.25">
      <c r="A268" s="142" t="s">
        <v>381</v>
      </c>
      <c r="B268" s="142"/>
      <c r="C268" s="64"/>
      <c r="D268" s="64"/>
      <c r="E268" s="64"/>
      <c r="F268" s="64"/>
      <c r="G268" s="22"/>
    </row>
    <row r="269" spans="1:7" ht="76.150000000000006" customHeight="1" x14ac:dyDescent="0.25">
      <c r="A269" s="73" t="s">
        <v>382</v>
      </c>
      <c r="B269" s="15" t="s">
        <v>383</v>
      </c>
      <c r="C269" s="16" t="s">
        <v>71</v>
      </c>
      <c r="D269" s="125">
        <v>1</v>
      </c>
      <c r="E269" s="19"/>
      <c r="F269" s="19"/>
      <c r="G269" s="47"/>
    </row>
    <row r="270" spans="1:7" ht="54.75" customHeight="1" x14ac:dyDescent="0.25">
      <c r="A270" s="73" t="s">
        <v>384</v>
      </c>
      <c r="B270" s="15" t="s">
        <v>385</v>
      </c>
      <c r="C270" s="16" t="s">
        <v>68</v>
      </c>
      <c r="D270" s="125">
        <v>50</v>
      </c>
      <c r="E270" s="19"/>
      <c r="F270" s="19"/>
      <c r="G270" s="47"/>
    </row>
    <row r="271" spans="1:7" ht="54.75" customHeight="1" x14ac:dyDescent="0.25">
      <c r="A271" s="73" t="s">
        <v>386</v>
      </c>
      <c r="B271" s="15" t="s">
        <v>387</v>
      </c>
      <c r="C271" s="16" t="s">
        <v>71</v>
      </c>
      <c r="D271" s="125">
        <v>1</v>
      </c>
      <c r="E271" s="19"/>
      <c r="F271" s="19"/>
      <c r="G271" s="47"/>
    </row>
    <row r="272" spans="1:7" ht="90.6" customHeight="1" x14ac:dyDescent="0.25">
      <c r="A272" s="73" t="s">
        <v>388</v>
      </c>
      <c r="B272" s="15" t="s">
        <v>389</v>
      </c>
      <c r="C272" s="16" t="s">
        <v>68</v>
      </c>
      <c r="D272" s="125">
        <v>1</v>
      </c>
      <c r="E272" s="19"/>
      <c r="F272" s="19"/>
      <c r="G272" s="47"/>
    </row>
    <row r="273" spans="1:7" ht="66.599999999999994" customHeight="1" x14ac:dyDescent="0.25">
      <c r="A273" s="73" t="s">
        <v>390</v>
      </c>
      <c r="B273" s="15" t="s">
        <v>391</v>
      </c>
      <c r="C273" s="16" t="s">
        <v>68</v>
      </c>
      <c r="D273" s="125">
        <v>12</v>
      </c>
      <c r="E273" s="19"/>
      <c r="F273" s="19"/>
      <c r="G273" s="47"/>
    </row>
    <row r="274" spans="1:7" ht="72" customHeight="1" x14ac:dyDescent="0.25">
      <c r="A274" s="73" t="s">
        <v>392</v>
      </c>
      <c r="B274" s="15" t="s">
        <v>393</v>
      </c>
      <c r="C274" s="16" t="s">
        <v>68</v>
      </c>
      <c r="D274" s="125">
        <v>60</v>
      </c>
      <c r="E274" s="19"/>
      <c r="F274" s="19"/>
      <c r="G274" s="47"/>
    </row>
    <row r="275" spans="1:7" ht="62.45" customHeight="1" x14ac:dyDescent="0.25">
      <c r="A275" s="73" t="s">
        <v>394</v>
      </c>
      <c r="B275" s="15" t="s">
        <v>395</v>
      </c>
      <c r="C275" s="16" t="s">
        <v>68</v>
      </c>
      <c r="D275" s="125">
        <v>240</v>
      </c>
      <c r="E275" s="19"/>
      <c r="F275" s="19"/>
      <c r="G275" s="47"/>
    </row>
    <row r="276" spans="1:7" ht="54.75" customHeight="1" x14ac:dyDescent="0.25">
      <c r="A276" s="73" t="s">
        <v>396</v>
      </c>
      <c r="B276" s="15" t="s">
        <v>397</v>
      </c>
      <c r="C276" s="16" t="s">
        <v>32</v>
      </c>
      <c r="D276" s="125">
        <v>0.56000000000000005</v>
      </c>
      <c r="E276" s="19"/>
      <c r="F276" s="19"/>
      <c r="G276" s="47"/>
    </row>
    <row r="277" spans="1:7" ht="65.45" customHeight="1" x14ac:dyDescent="0.25">
      <c r="A277" s="73" t="s">
        <v>398</v>
      </c>
      <c r="B277" s="15" t="s">
        <v>399</v>
      </c>
      <c r="C277" s="16" t="s">
        <v>71</v>
      </c>
      <c r="D277" s="125">
        <v>3</v>
      </c>
      <c r="E277" s="19"/>
      <c r="F277" s="19"/>
      <c r="G277" s="47"/>
    </row>
    <row r="278" spans="1:7" ht="54.75" customHeight="1" x14ac:dyDescent="0.25">
      <c r="A278" s="29"/>
      <c r="B278" s="27"/>
      <c r="C278" s="26"/>
      <c r="D278" s="28"/>
      <c r="E278" s="21"/>
      <c r="F278" s="21"/>
      <c r="G278" s="110">
        <v>0</v>
      </c>
    </row>
    <row r="279" spans="1:7" ht="54.75" customHeight="1" x14ac:dyDescent="0.25">
      <c r="A279" s="87" t="s">
        <v>401</v>
      </c>
      <c r="B279" s="113" t="s">
        <v>402</v>
      </c>
      <c r="C279" s="66"/>
      <c r="D279" s="38"/>
      <c r="E279" s="88"/>
      <c r="F279" s="89"/>
      <c r="G279" s="90"/>
    </row>
    <row r="280" spans="1:7" ht="54.75" customHeight="1" x14ac:dyDescent="0.25">
      <c r="A280" s="91" t="s">
        <v>403</v>
      </c>
      <c r="B280" s="92" t="s">
        <v>70</v>
      </c>
      <c r="C280" s="66" t="s">
        <v>71</v>
      </c>
      <c r="D280" s="131">
        <v>3</v>
      </c>
      <c r="E280" s="88"/>
      <c r="F280" s="93"/>
      <c r="G280" s="90"/>
    </row>
    <row r="281" spans="1:7" ht="54.75" customHeight="1" x14ac:dyDescent="0.25">
      <c r="A281" s="75" t="s">
        <v>404</v>
      </c>
      <c r="B281" s="112" t="s">
        <v>405</v>
      </c>
      <c r="C281" s="94"/>
      <c r="D281" s="127"/>
      <c r="E281" s="49"/>
      <c r="F281" s="48"/>
      <c r="G281" s="110">
        <v>0</v>
      </c>
    </row>
    <row r="282" spans="1:7" ht="75.599999999999994" customHeight="1" x14ac:dyDescent="0.25">
      <c r="A282" s="91" t="s">
        <v>406</v>
      </c>
      <c r="B282" s="92" t="s">
        <v>407</v>
      </c>
      <c r="C282" s="68" t="s">
        <v>408</v>
      </c>
      <c r="D282" s="91">
        <v>141.05000000000001</v>
      </c>
      <c r="E282" s="93"/>
      <c r="F282" s="93"/>
      <c r="G282" s="90"/>
    </row>
    <row r="283" spans="1:7" ht="108.6" customHeight="1" x14ac:dyDescent="0.25">
      <c r="A283" s="95" t="s">
        <v>409</v>
      </c>
      <c r="B283" s="92" t="s">
        <v>410</v>
      </c>
      <c r="C283" s="68" t="s">
        <v>71</v>
      </c>
      <c r="D283" s="128">
        <v>1</v>
      </c>
      <c r="E283" s="93"/>
      <c r="F283" s="93"/>
      <c r="G283" s="90"/>
    </row>
    <row r="284" spans="1:7" ht="120.6" customHeight="1" x14ac:dyDescent="0.25">
      <c r="A284" s="95" t="s">
        <v>411</v>
      </c>
      <c r="B284" s="96" t="s">
        <v>412</v>
      </c>
      <c r="C284" s="68" t="s">
        <v>408</v>
      </c>
      <c r="D284" s="91">
        <v>137.85</v>
      </c>
      <c r="E284" s="93"/>
      <c r="F284" s="93"/>
      <c r="G284" s="90"/>
    </row>
    <row r="285" spans="1:7" ht="54.75" customHeight="1" x14ac:dyDescent="0.25">
      <c r="A285" s="75" t="s">
        <v>413</v>
      </c>
      <c r="B285" s="112" t="s">
        <v>414</v>
      </c>
      <c r="C285" s="37"/>
      <c r="D285" s="129"/>
      <c r="E285" s="49"/>
      <c r="F285" s="48"/>
      <c r="G285" s="110">
        <v>0</v>
      </c>
    </row>
    <row r="286" spans="1:7" ht="86.45" customHeight="1" x14ac:dyDescent="0.25">
      <c r="A286" s="95" t="s">
        <v>415</v>
      </c>
      <c r="B286" s="92" t="s">
        <v>123</v>
      </c>
      <c r="C286" s="66" t="s">
        <v>71</v>
      </c>
      <c r="D286" s="132">
        <v>2</v>
      </c>
      <c r="E286" s="93"/>
      <c r="F286" s="93"/>
      <c r="G286" s="90"/>
    </row>
    <row r="287" spans="1:7" ht="88.15" customHeight="1" x14ac:dyDescent="0.25">
      <c r="A287" s="95" t="s">
        <v>416</v>
      </c>
      <c r="B287" s="92" t="s">
        <v>417</v>
      </c>
      <c r="C287" s="66" t="s">
        <v>408</v>
      </c>
      <c r="D287" s="132">
        <v>51.7</v>
      </c>
      <c r="E287" s="93"/>
      <c r="F287" s="93"/>
      <c r="G287" s="90"/>
    </row>
    <row r="288" spans="1:7" ht="54.75" customHeight="1" x14ac:dyDescent="0.25">
      <c r="A288" s="95" t="s">
        <v>418</v>
      </c>
      <c r="B288" s="92" t="s">
        <v>131</v>
      </c>
      <c r="C288" s="66" t="s">
        <v>132</v>
      </c>
      <c r="D288" s="132">
        <v>622.91999999999996</v>
      </c>
      <c r="E288" s="93"/>
      <c r="F288" s="93"/>
      <c r="G288" s="90"/>
    </row>
    <row r="289" spans="1:7" ht="54.75" customHeight="1" x14ac:dyDescent="0.25">
      <c r="A289" s="95" t="s">
        <v>419</v>
      </c>
      <c r="B289" s="92" t="s">
        <v>142</v>
      </c>
      <c r="C289" s="66" t="s">
        <v>71</v>
      </c>
      <c r="D289" s="132">
        <v>2</v>
      </c>
      <c r="E289" s="88"/>
      <c r="F289" s="93"/>
      <c r="G289" s="90"/>
    </row>
    <row r="290" spans="1:7" ht="54.75" customHeight="1" x14ac:dyDescent="0.25">
      <c r="A290" s="95" t="s">
        <v>420</v>
      </c>
      <c r="B290" s="92" t="s">
        <v>421</v>
      </c>
      <c r="C290" s="66" t="s">
        <v>71</v>
      </c>
      <c r="D290" s="132">
        <v>1</v>
      </c>
      <c r="E290" s="93"/>
      <c r="F290" s="93"/>
      <c r="G290" s="90"/>
    </row>
    <row r="291" spans="1:7" ht="54.75" customHeight="1" x14ac:dyDescent="0.25">
      <c r="A291" s="75" t="s">
        <v>422</v>
      </c>
      <c r="B291" s="112" t="s">
        <v>14</v>
      </c>
      <c r="C291" s="65"/>
      <c r="D291" s="133"/>
      <c r="E291" s="49"/>
      <c r="F291" s="48"/>
      <c r="G291" s="110">
        <v>0</v>
      </c>
    </row>
    <row r="292" spans="1:7" ht="54.75" customHeight="1" x14ac:dyDescent="0.25">
      <c r="A292" s="95" t="s">
        <v>423</v>
      </c>
      <c r="B292" s="92" t="s">
        <v>127</v>
      </c>
      <c r="C292" s="66" t="s">
        <v>408</v>
      </c>
      <c r="D292" s="132">
        <v>73.8</v>
      </c>
      <c r="E292" s="93"/>
      <c r="F292" s="93"/>
      <c r="G292" s="90"/>
    </row>
    <row r="293" spans="1:7" ht="54.75" customHeight="1" x14ac:dyDescent="0.25">
      <c r="A293" s="95" t="s">
        <v>424</v>
      </c>
      <c r="B293" s="97" t="s">
        <v>179</v>
      </c>
      <c r="C293" s="66" t="s">
        <v>71</v>
      </c>
      <c r="D293" s="132">
        <v>1</v>
      </c>
      <c r="E293" s="93"/>
      <c r="F293" s="93"/>
      <c r="G293" s="90"/>
    </row>
    <row r="294" spans="1:7" ht="54.75" customHeight="1" x14ac:dyDescent="0.25">
      <c r="A294" s="75" t="s">
        <v>425</v>
      </c>
      <c r="B294" s="112" t="s">
        <v>426</v>
      </c>
      <c r="C294" s="65"/>
      <c r="D294" s="134"/>
      <c r="E294" s="49"/>
      <c r="F294" s="48"/>
      <c r="G294" s="110">
        <v>0</v>
      </c>
    </row>
    <row r="295" spans="1:7" ht="54.75" customHeight="1" x14ac:dyDescent="0.25">
      <c r="A295" s="95" t="s">
        <v>427</v>
      </c>
      <c r="B295" s="92" t="s">
        <v>38</v>
      </c>
      <c r="C295" s="66" t="s">
        <v>39</v>
      </c>
      <c r="D295" s="132">
        <v>68.739999999999995</v>
      </c>
      <c r="E295" s="93"/>
      <c r="F295" s="93"/>
      <c r="G295" s="90"/>
    </row>
    <row r="296" spans="1:7" ht="54.75" customHeight="1" x14ac:dyDescent="0.25">
      <c r="A296" s="95" t="s">
        <v>428</v>
      </c>
      <c r="B296" s="92" t="s">
        <v>56</v>
      </c>
      <c r="C296" s="66" t="s">
        <v>39</v>
      </c>
      <c r="D296" s="132">
        <v>60.48</v>
      </c>
      <c r="E296" s="93"/>
      <c r="F296" s="93"/>
      <c r="G296" s="90"/>
    </row>
    <row r="297" spans="1:7" ht="54.75" customHeight="1" x14ac:dyDescent="0.25">
      <c r="A297" s="95" t="s">
        <v>429</v>
      </c>
      <c r="B297" s="92" t="s">
        <v>145</v>
      </c>
      <c r="C297" s="66" t="s">
        <v>39</v>
      </c>
      <c r="D297" s="132">
        <v>84.98</v>
      </c>
      <c r="E297" s="93"/>
      <c r="F297" s="93"/>
      <c r="G297" s="90"/>
    </row>
    <row r="298" spans="1:7" ht="54.75" customHeight="1" x14ac:dyDescent="0.25">
      <c r="A298" s="95" t="s">
        <v>430</v>
      </c>
      <c r="B298" s="92" t="s">
        <v>58</v>
      </c>
      <c r="C298" s="66" t="s">
        <v>32</v>
      </c>
      <c r="D298" s="132">
        <v>21.03</v>
      </c>
      <c r="E298" s="93"/>
      <c r="F298" s="93"/>
      <c r="G298" s="90"/>
    </row>
    <row r="299" spans="1:7" ht="54.75" customHeight="1" x14ac:dyDescent="0.25">
      <c r="A299" s="95" t="s">
        <v>431</v>
      </c>
      <c r="B299" s="92" t="s">
        <v>101</v>
      </c>
      <c r="C299" s="66" t="s">
        <v>63</v>
      </c>
      <c r="D299" s="132">
        <v>1.26</v>
      </c>
      <c r="E299" s="93"/>
      <c r="F299" s="93"/>
      <c r="G299" s="90"/>
    </row>
    <row r="300" spans="1:7" ht="54.75" customHeight="1" x14ac:dyDescent="0.25">
      <c r="A300" s="95" t="s">
        <v>432</v>
      </c>
      <c r="B300" s="92" t="s">
        <v>150</v>
      </c>
      <c r="C300" s="66" t="s">
        <v>63</v>
      </c>
      <c r="D300" s="132">
        <v>1.26</v>
      </c>
      <c r="E300" s="93"/>
      <c r="F300" s="93"/>
      <c r="G300" s="90"/>
    </row>
    <row r="301" spans="1:7" ht="54.75" customHeight="1" x14ac:dyDescent="0.25">
      <c r="A301" s="95" t="s">
        <v>433</v>
      </c>
      <c r="B301" s="92" t="s">
        <v>67</v>
      </c>
      <c r="C301" s="66" t="s">
        <v>408</v>
      </c>
      <c r="D301" s="132">
        <v>31.2</v>
      </c>
      <c r="E301" s="93"/>
      <c r="F301" s="93"/>
      <c r="G301" s="90"/>
    </row>
    <row r="302" spans="1:7" ht="54.75" customHeight="1" x14ac:dyDescent="0.25">
      <c r="A302" s="95" t="s">
        <v>434</v>
      </c>
      <c r="B302" s="92" t="s">
        <v>195</v>
      </c>
      <c r="C302" s="66" t="s">
        <v>32</v>
      </c>
      <c r="D302" s="132">
        <v>8.3699999999999992</v>
      </c>
      <c r="E302" s="93"/>
      <c r="F302" s="93"/>
      <c r="G302" s="90"/>
    </row>
    <row r="303" spans="1:7" ht="54.75" customHeight="1" x14ac:dyDescent="0.25">
      <c r="A303" s="95" t="s">
        <v>435</v>
      </c>
      <c r="B303" s="92" t="s">
        <v>197</v>
      </c>
      <c r="C303" s="66" t="s">
        <v>32</v>
      </c>
      <c r="D303" s="132">
        <v>16.739999999999998</v>
      </c>
      <c r="E303" s="93"/>
      <c r="F303" s="93"/>
      <c r="G303" s="90"/>
    </row>
    <row r="304" spans="1:7" ht="54.75" customHeight="1" x14ac:dyDescent="0.25">
      <c r="A304" s="95" t="s">
        <v>436</v>
      </c>
      <c r="B304" s="92" t="s">
        <v>199</v>
      </c>
      <c r="C304" s="66" t="s">
        <v>408</v>
      </c>
      <c r="D304" s="132">
        <v>18.45</v>
      </c>
      <c r="E304" s="93"/>
      <c r="F304" s="93"/>
      <c r="G304" s="90"/>
    </row>
    <row r="305" spans="1:7" ht="54.75" customHeight="1" x14ac:dyDescent="0.25">
      <c r="A305" s="95" t="s">
        <v>437</v>
      </c>
      <c r="B305" s="92" t="s">
        <v>167</v>
      </c>
      <c r="C305" s="66" t="s">
        <v>408</v>
      </c>
      <c r="D305" s="132">
        <v>23.8</v>
      </c>
      <c r="E305" s="93"/>
      <c r="F305" s="93"/>
      <c r="G305" s="90"/>
    </row>
    <row r="306" spans="1:7" ht="54.75" customHeight="1" x14ac:dyDescent="0.25">
      <c r="A306" s="95" t="s">
        <v>438</v>
      </c>
      <c r="B306" s="92" t="s">
        <v>201</v>
      </c>
      <c r="C306" s="66" t="s">
        <v>408</v>
      </c>
      <c r="D306" s="132">
        <v>18.45</v>
      </c>
      <c r="E306" s="93"/>
      <c r="F306" s="93"/>
      <c r="G306" s="90"/>
    </row>
    <row r="307" spans="1:7" ht="54.75" customHeight="1" x14ac:dyDescent="0.25">
      <c r="A307" s="95" t="s">
        <v>439</v>
      </c>
      <c r="B307" s="92" t="s">
        <v>173</v>
      </c>
      <c r="C307" s="66" t="s">
        <v>408</v>
      </c>
      <c r="D307" s="132">
        <v>23.8</v>
      </c>
      <c r="E307" s="93"/>
      <c r="F307" s="93"/>
      <c r="G307" s="90"/>
    </row>
    <row r="308" spans="1:7" ht="54.75" customHeight="1" x14ac:dyDescent="0.25">
      <c r="A308" s="95" t="s">
        <v>440</v>
      </c>
      <c r="B308" s="92" t="s">
        <v>203</v>
      </c>
      <c r="C308" s="66" t="s">
        <v>71</v>
      </c>
      <c r="D308" s="132">
        <v>7</v>
      </c>
      <c r="E308" s="93"/>
      <c r="F308" s="93"/>
      <c r="G308" s="90"/>
    </row>
    <row r="309" spans="1:7" ht="54.75" customHeight="1" x14ac:dyDescent="0.25">
      <c r="A309" s="95" t="s">
        <v>441</v>
      </c>
      <c r="B309" s="92" t="s">
        <v>205</v>
      </c>
      <c r="C309" s="66" t="s">
        <v>71</v>
      </c>
      <c r="D309" s="132">
        <v>2</v>
      </c>
      <c r="E309" s="93"/>
      <c r="F309" s="93"/>
      <c r="G309" s="90"/>
    </row>
    <row r="310" spans="1:7" ht="54.75" customHeight="1" x14ac:dyDescent="0.25">
      <c r="A310" s="95" t="s">
        <v>442</v>
      </c>
      <c r="B310" s="92" t="s">
        <v>207</v>
      </c>
      <c r="C310" s="66" t="s">
        <v>71</v>
      </c>
      <c r="D310" s="132">
        <v>5</v>
      </c>
      <c r="E310" s="93"/>
      <c r="F310" s="93"/>
      <c r="G310" s="90"/>
    </row>
    <row r="311" spans="1:7" ht="54.75" customHeight="1" x14ac:dyDescent="0.25">
      <c r="A311" s="95" t="s">
        <v>443</v>
      </c>
      <c r="B311" s="92" t="s">
        <v>209</v>
      </c>
      <c r="C311" s="66" t="s">
        <v>71</v>
      </c>
      <c r="D311" s="132">
        <v>1</v>
      </c>
      <c r="E311" s="93"/>
      <c r="F311" s="93"/>
      <c r="G311" s="90"/>
    </row>
    <row r="312" spans="1:7" ht="54.75" customHeight="1" x14ac:dyDescent="0.25">
      <c r="A312" s="75" t="s">
        <v>444</v>
      </c>
      <c r="B312" s="111" t="s">
        <v>445</v>
      </c>
      <c r="C312" s="98"/>
      <c r="D312" s="130"/>
      <c r="E312" s="49"/>
      <c r="F312" s="48"/>
      <c r="G312" s="118"/>
    </row>
    <row r="313" spans="1:7" ht="54.75" customHeight="1" x14ac:dyDescent="0.25">
      <c r="A313" s="95" t="s">
        <v>427</v>
      </c>
      <c r="B313" s="92" t="s">
        <v>38</v>
      </c>
      <c r="C313" s="66" t="s">
        <v>39</v>
      </c>
      <c r="D313" s="132">
        <v>23.65</v>
      </c>
      <c r="E313" s="93"/>
      <c r="F313" s="93"/>
      <c r="G313" s="90"/>
    </row>
    <row r="314" spans="1:7" ht="54.75" customHeight="1" x14ac:dyDescent="0.25">
      <c r="A314" s="95" t="s">
        <v>446</v>
      </c>
      <c r="B314" s="92" t="s">
        <v>41</v>
      </c>
      <c r="C314" s="66" t="s">
        <v>32</v>
      </c>
      <c r="D314" s="132">
        <v>56.66</v>
      </c>
      <c r="E314" s="93"/>
      <c r="F314" s="93"/>
      <c r="G314" s="90"/>
    </row>
    <row r="315" spans="1:7" ht="54.75" customHeight="1" x14ac:dyDescent="0.25">
      <c r="A315" s="95" t="s">
        <v>428</v>
      </c>
      <c r="B315" s="92" t="s">
        <v>56</v>
      </c>
      <c r="C315" s="66" t="s">
        <v>39</v>
      </c>
      <c r="D315" s="132">
        <v>27.89</v>
      </c>
      <c r="E315" s="93"/>
      <c r="F315" s="93"/>
      <c r="G315" s="90"/>
    </row>
    <row r="316" spans="1:7" ht="54.75" customHeight="1" x14ac:dyDescent="0.25">
      <c r="A316" s="95" t="s">
        <v>447</v>
      </c>
      <c r="B316" s="92" t="s">
        <v>49</v>
      </c>
      <c r="C316" s="66" t="s">
        <v>32</v>
      </c>
      <c r="D316" s="132">
        <v>3.76</v>
      </c>
      <c r="E316" s="93"/>
      <c r="F316" s="93"/>
      <c r="G316" s="90"/>
    </row>
    <row r="317" spans="1:7" ht="54.75" customHeight="1" x14ac:dyDescent="0.25">
      <c r="A317" s="95" t="s">
        <v>448</v>
      </c>
      <c r="B317" s="92" t="s">
        <v>51</v>
      </c>
      <c r="C317" s="66" t="s">
        <v>449</v>
      </c>
      <c r="D317" s="132">
        <v>24.15</v>
      </c>
      <c r="E317" s="93"/>
      <c r="F317" s="93"/>
      <c r="G317" s="90"/>
    </row>
    <row r="318" spans="1:7" ht="54.75" customHeight="1" x14ac:dyDescent="0.25">
      <c r="A318" s="95" t="s">
        <v>450</v>
      </c>
      <c r="B318" s="92" t="s">
        <v>47</v>
      </c>
      <c r="C318" s="66" t="s">
        <v>32</v>
      </c>
      <c r="D318" s="132">
        <v>0.83</v>
      </c>
      <c r="E318" s="93"/>
      <c r="F318" s="93"/>
      <c r="G318" s="90"/>
    </row>
    <row r="319" spans="1:7" ht="54.75" customHeight="1" x14ac:dyDescent="0.25">
      <c r="A319" s="95" t="s">
        <v>451</v>
      </c>
      <c r="B319" s="92" t="s">
        <v>211</v>
      </c>
      <c r="C319" s="66" t="s">
        <v>408</v>
      </c>
      <c r="D319" s="132">
        <v>28.45</v>
      </c>
      <c r="E319" s="93"/>
      <c r="F319" s="93"/>
      <c r="G319" s="90"/>
    </row>
    <row r="320" spans="1:7" ht="54.75" customHeight="1" x14ac:dyDescent="0.25">
      <c r="A320" s="95" t="s">
        <v>452</v>
      </c>
      <c r="B320" s="92" t="s">
        <v>213</v>
      </c>
      <c r="C320" s="66" t="s">
        <v>408</v>
      </c>
      <c r="D320" s="132">
        <v>48.21</v>
      </c>
      <c r="E320" s="93"/>
      <c r="F320" s="93"/>
      <c r="G320" s="90"/>
    </row>
    <row r="321" spans="1:7" ht="54.75" customHeight="1" x14ac:dyDescent="0.25">
      <c r="A321" s="95" t="s">
        <v>453</v>
      </c>
      <c r="B321" s="92" t="s">
        <v>215</v>
      </c>
      <c r="C321" s="66" t="s">
        <v>408</v>
      </c>
      <c r="D321" s="132">
        <v>36.659999999999997</v>
      </c>
      <c r="E321" s="93"/>
      <c r="F321" s="93"/>
      <c r="G321" s="90"/>
    </row>
    <row r="322" spans="1:7" ht="54.75" customHeight="1" x14ac:dyDescent="0.25">
      <c r="A322" s="95" t="s">
        <v>454</v>
      </c>
      <c r="B322" s="92" t="s">
        <v>217</v>
      </c>
      <c r="C322" s="66" t="s">
        <v>39</v>
      </c>
      <c r="D322" s="132">
        <v>80.42</v>
      </c>
      <c r="E322" s="93"/>
      <c r="F322" s="93"/>
      <c r="G322" s="90"/>
    </row>
    <row r="323" spans="1:7" ht="54.75" customHeight="1" x14ac:dyDescent="0.25">
      <c r="A323" s="95" t="s">
        <v>455</v>
      </c>
      <c r="B323" s="92" t="s">
        <v>219</v>
      </c>
      <c r="C323" s="66" t="s">
        <v>39</v>
      </c>
      <c r="D323" s="132">
        <v>209.49</v>
      </c>
      <c r="E323" s="93"/>
      <c r="F323" s="93"/>
      <c r="G323" s="90"/>
    </row>
    <row r="324" spans="1:7" ht="54.75" customHeight="1" x14ac:dyDescent="0.25">
      <c r="A324" s="95" t="s">
        <v>456</v>
      </c>
      <c r="B324" s="92" t="s">
        <v>221</v>
      </c>
      <c r="C324" s="66" t="s">
        <v>39</v>
      </c>
      <c r="D324" s="132">
        <v>246.32</v>
      </c>
      <c r="E324" s="93"/>
      <c r="F324" s="93"/>
      <c r="G324" s="90"/>
    </row>
    <row r="325" spans="1:7" ht="54.75" customHeight="1" x14ac:dyDescent="0.25">
      <c r="A325" s="95" t="s">
        <v>457</v>
      </c>
      <c r="B325" s="92" t="s">
        <v>223</v>
      </c>
      <c r="C325" s="66" t="s">
        <v>39</v>
      </c>
      <c r="D325" s="132">
        <v>38.64</v>
      </c>
      <c r="E325" s="93"/>
      <c r="F325" s="93"/>
      <c r="G325" s="90"/>
    </row>
    <row r="326" spans="1:7" ht="54.75" customHeight="1" x14ac:dyDescent="0.25">
      <c r="A326" s="95" t="s">
        <v>458</v>
      </c>
      <c r="B326" s="92" t="s">
        <v>225</v>
      </c>
      <c r="C326" s="66" t="s">
        <v>39</v>
      </c>
      <c r="D326" s="132">
        <v>26.98</v>
      </c>
      <c r="E326" s="93"/>
      <c r="F326" s="93"/>
      <c r="G326" s="90"/>
    </row>
    <row r="327" spans="1:7" ht="54.75" customHeight="1" x14ac:dyDescent="0.25">
      <c r="A327" s="95" t="s">
        <v>459</v>
      </c>
      <c r="B327" s="92" t="s">
        <v>227</v>
      </c>
      <c r="C327" s="66" t="s">
        <v>39</v>
      </c>
      <c r="D327" s="132">
        <v>37.19</v>
      </c>
      <c r="E327" s="93"/>
      <c r="F327" s="93"/>
      <c r="G327" s="90"/>
    </row>
    <row r="328" spans="1:7" ht="54.75" customHeight="1" x14ac:dyDescent="0.25">
      <c r="A328" s="95" t="s">
        <v>460</v>
      </c>
      <c r="B328" s="92" t="s">
        <v>229</v>
      </c>
      <c r="C328" s="66" t="s">
        <v>39</v>
      </c>
      <c r="D328" s="132">
        <v>6.4</v>
      </c>
      <c r="E328" s="93"/>
      <c r="F328" s="93"/>
      <c r="G328" s="90"/>
    </row>
    <row r="329" spans="1:7" ht="54.75" customHeight="1" x14ac:dyDescent="0.25">
      <c r="A329" s="95" t="s">
        <v>461</v>
      </c>
      <c r="B329" s="92" t="s">
        <v>231</v>
      </c>
      <c r="C329" s="66" t="s">
        <v>71</v>
      </c>
      <c r="D329" s="132">
        <v>2</v>
      </c>
      <c r="E329" s="93"/>
      <c r="F329" s="93"/>
      <c r="G329" s="90"/>
    </row>
    <row r="330" spans="1:7" ht="54.75" customHeight="1" x14ac:dyDescent="0.25">
      <c r="A330" s="95" t="s">
        <v>462</v>
      </c>
      <c r="B330" s="92" t="s">
        <v>233</v>
      </c>
      <c r="C330" s="66" t="s">
        <v>71</v>
      </c>
      <c r="D330" s="132">
        <v>6</v>
      </c>
      <c r="E330" s="93"/>
      <c r="F330" s="93"/>
      <c r="G330" s="90"/>
    </row>
    <row r="331" spans="1:7" ht="54.75" customHeight="1" x14ac:dyDescent="0.25">
      <c r="A331" s="95" t="s">
        <v>463</v>
      </c>
      <c r="B331" s="92" t="s">
        <v>235</v>
      </c>
      <c r="C331" s="66" t="s">
        <v>71</v>
      </c>
      <c r="D331" s="132">
        <v>2</v>
      </c>
      <c r="E331" s="93"/>
      <c r="F331" s="93"/>
      <c r="G331" s="90"/>
    </row>
    <row r="332" spans="1:7" ht="54.75" customHeight="1" x14ac:dyDescent="0.25">
      <c r="A332" s="95" t="s">
        <v>464</v>
      </c>
      <c r="B332" s="92" t="s">
        <v>237</v>
      </c>
      <c r="C332" s="66" t="s">
        <v>71</v>
      </c>
      <c r="D332" s="132">
        <v>1</v>
      </c>
      <c r="E332" s="93"/>
      <c r="F332" s="93"/>
      <c r="G332" s="90"/>
    </row>
    <row r="333" spans="1:7" ht="54.75" customHeight="1" x14ac:dyDescent="0.25">
      <c r="A333" s="95" t="s">
        <v>465</v>
      </c>
      <c r="B333" s="92" t="s">
        <v>239</v>
      </c>
      <c r="C333" s="66" t="s">
        <v>39</v>
      </c>
      <c r="D333" s="132">
        <v>8.26</v>
      </c>
      <c r="E333" s="93"/>
      <c r="F333" s="93"/>
      <c r="G333" s="90"/>
    </row>
    <row r="334" spans="1:7" ht="54.75" customHeight="1" x14ac:dyDescent="0.25">
      <c r="A334" s="95" t="s">
        <v>466</v>
      </c>
      <c r="B334" s="92" t="s">
        <v>241</v>
      </c>
      <c r="C334" s="66" t="s">
        <v>408</v>
      </c>
      <c r="D334" s="132">
        <v>18</v>
      </c>
      <c r="E334" s="93"/>
      <c r="F334" s="93"/>
      <c r="G334" s="90"/>
    </row>
    <row r="335" spans="1:7" ht="54.75" customHeight="1" x14ac:dyDescent="0.25">
      <c r="A335" s="95" t="s">
        <v>467</v>
      </c>
      <c r="B335" s="92" t="s">
        <v>243</v>
      </c>
      <c r="C335" s="66" t="s">
        <v>408</v>
      </c>
      <c r="D335" s="135">
        <v>36</v>
      </c>
      <c r="E335" s="93"/>
      <c r="F335" s="93"/>
      <c r="G335" s="90"/>
    </row>
    <row r="336" spans="1:7" ht="54.75" customHeight="1" x14ac:dyDescent="0.25">
      <c r="A336" s="95" t="s">
        <v>468</v>
      </c>
      <c r="B336" s="92" t="s">
        <v>245</v>
      </c>
      <c r="C336" s="66" t="s">
        <v>408</v>
      </c>
      <c r="D336" s="135">
        <v>18</v>
      </c>
      <c r="E336" s="93"/>
      <c r="F336" s="93"/>
      <c r="G336" s="90"/>
    </row>
    <row r="337" spans="1:7" ht="54.75" customHeight="1" x14ac:dyDescent="0.25">
      <c r="A337" s="95" t="s">
        <v>469</v>
      </c>
      <c r="B337" s="92" t="s">
        <v>247</v>
      </c>
      <c r="C337" s="66" t="s">
        <v>408</v>
      </c>
      <c r="D337" s="135">
        <v>36</v>
      </c>
      <c r="E337" s="93"/>
      <c r="F337" s="93"/>
      <c r="G337" s="90"/>
    </row>
    <row r="338" spans="1:7" ht="54.75" customHeight="1" x14ac:dyDescent="0.25">
      <c r="A338" s="95" t="s">
        <v>470</v>
      </c>
      <c r="B338" s="92" t="s">
        <v>249</v>
      </c>
      <c r="C338" s="66" t="s">
        <v>408</v>
      </c>
      <c r="D338" s="135">
        <v>18</v>
      </c>
      <c r="E338" s="93"/>
      <c r="F338" s="93"/>
      <c r="G338" s="90"/>
    </row>
    <row r="339" spans="1:7" ht="54.75" customHeight="1" x14ac:dyDescent="0.25">
      <c r="A339" s="95" t="s">
        <v>471</v>
      </c>
      <c r="B339" s="92" t="s">
        <v>251</v>
      </c>
      <c r="C339" s="66" t="s">
        <v>408</v>
      </c>
      <c r="D339" s="135">
        <v>36</v>
      </c>
      <c r="E339" s="93"/>
      <c r="F339" s="93"/>
      <c r="G339" s="90"/>
    </row>
    <row r="340" spans="1:7" ht="54.75" customHeight="1" x14ac:dyDescent="0.25">
      <c r="A340" s="95" t="s">
        <v>472</v>
      </c>
      <c r="B340" s="92" t="s">
        <v>255</v>
      </c>
      <c r="C340" s="66" t="s">
        <v>71</v>
      </c>
      <c r="D340" s="135">
        <v>1</v>
      </c>
      <c r="E340" s="93"/>
      <c r="F340" s="93"/>
      <c r="G340" s="90"/>
    </row>
    <row r="341" spans="1:7" ht="54.75" customHeight="1" x14ac:dyDescent="0.25">
      <c r="A341" s="95" t="s">
        <v>473</v>
      </c>
      <c r="B341" s="92" t="s">
        <v>258</v>
      </c>
      <c r="C341" s="66" t="s">
        <v>71</v>
      </c>
      <c r="D341" s="135">
        <v>1</v>
      </c>
      <c r="E341" s="93"/>
      <c r="F341" s="93"/>
      <c r="G341" s="90"/>
    </row>
    <row r="342" spans="1:7" ht="54.75" customHeight="1" x14ac:dyDescent="0.25">
      <c r="A342" s="95" t="s">
        <v>474</v>
      </c>
      <c r="B342" s="92" t="s">
        <v>262</v>
      </c>
      <c r="C342" s="66" t="s">
        <v>263</v>
      </c>
      <c r="D342" s="135">
        <v>1</v>
      </c>
      <c r="E342" s="93"/>
      <c r="F342" s="93"/>
      <c r="G342" s="90"/>
    </row>
    <row r="343" spans="1:7" ht="54.75" customHeight="1" x14ac:dyDescent="0.25">
      <c r="A343" s="95" t="s">
        <v>475</v>
      </c>
      <c r="B343" s="92" t="s">
        <v>265</v>
      </c>
      <c r="C343" s="66" t="s">
        <v>71</v>
      </c>
      <c r="D343" s="135">
        <v>1</v>
      </c>
      <c r="E343" s="93"/>
      <c r="F343" s="93"/>
      <c r="G343" s="90"/>
    </row>
    <row r="344" spans="1:7" ht="100.9" customHeight="1" x14ac:dyDescent="0.25">
      <c r="A344" s="95" t="s">
        <v>476</v>
      </c>
      <c r="B344" s="92" t="s">
        <v>279</v>
      </c>
      <c r="C344" s="66" t="s">
        <v>71</v>
      </c>
      <c r="D344" s="135">
        <v>2</v>
      </c>
      <c r="E344" s="93"/>
      <c r="F344" s="93"/>
      <c r="G344" s="90"/>
    </row>
    <row r="345" spans="1:7" ht="54.75" customHeight="1" x14ac:dyDescent="0.25">
      <c r="A345" s="95" t="s">
        <v>477</v>
      </c>
      <c r="B345" s="92" t="s">
        <v>283</v>
      </c>
      <c r="C345" s="66" t="s">
        <v>263</v>
      </c>
      <c r="D345" s="135">
        <v>1</v>
      </c>
      <c r="E345" s="93"/>
      <c r="F345" s="93"/>
      <c r="G345" s="90"/>
    </row>
    <row r="346" spans="1:7" ht="54.75" customHeight="1" x14ac:dyDescent="0.25">
      <c r="A346" s="95" t="s">
        <v>478</v>
      </c>
      <c r="B346" s="92" t="s">
        <v>285</v>
      </c>
      <c r="C346" s="66" t="s">
        <v>71</v>
      </c>
      <c r="D346" s="135">
        <v>2</v>
      </c>
      <c r="E346" s="93"/>
      <c r="F346" s="93"/>
      <c r="G346" s="90"/>
    </row>
    <row r="347" spans="1:7" ht="54.75" customHeight="1" x14ac:dyDescent="0.25">
      <c r="A347" s="95" t="s">
        <v>479</v>
      </c>
      <c r="B347" s="92" t="s">
        <v>287</v>
      </c>
      <c r="C347" s="66" t="s">
        <v>71</v>
      </c>
      <c r="D347" s="135">
        <v>1</v>
      </c>
      <c r="E347" s="93"/>
      <c r="F347" s="93"/>
      <c r="G347" s="90"/>
    </row>
    <row r="348" spans="1:7" ht="54.75" customHeight="1" x14ac:dyDescent="0.25">
      <c r="A348" s="95" t="s">
        <v>480</v>
      </c>
      <c r="B348" s="92" t="s">
        <v>289</v>
      </c>
      <c r="C348" s="66" t="s">
        <v>71</v>
      </c>
      <c r="D348" s="135">
        <v>1</v>
      </c>
      <c r="E348" s="93"/>
      <c r="F348" s="93"/>
      <c r="G348" s="90"/>
    </row>
    <row r="349" spans="1:7" ht="54.75" customHeight="1" x14ac:dyDescent="0.25">
      <c r="A349" s="95" t="s">
        <v>481</v>
      </c>
      <c r="B349" s="92" t="s">
        <v>291</v>
      </c>
      <c r="C349" s="66" t="s">
        <v>71</v>
      </c>
      <c r="D349" s="135">
        <v>1</v>
      </c>
      <c r="E349" s="93"/>
      <c r="F349" s="93"/>
      <c r="G349" s="90"/>
    </row>
    <row r="350" spans="1:7" ht="54.75" customHeight="1" x14ac:dyDescent="0.25">
      <c r="A350" s="75" t="s">
        <v>482</v>
      </c>
      <c r="B350" s="112" t="s">
        <v>18</v>
      </c>
      <c r="C350" s="65"/>
      <c r="D350" s="136"/>
      <c r="E350" s="49"/>
      <c r="F350" s="48"/>
      <c r="G350" s="118"/>
    </row>
    <row r="351" spans="1:7" ht="89.45" customHeight="1" x14ac:dyDescent="0.25">
      <c r="A351" s="95" t="s">
        <v>483</v>
      </c>
      <c r="B351" s="92" t="s">
        <v>297</v>
      </c>
      <c r="C351" s="66" t="s">
        <v>39</v>
      </c>
      <c r="D351" s="135">
        <v>97.75</v>
      </c>
      <c r="E351" s="93"/>
      <c r="F351" s="93"/>
      <c r="G351" s="90"/>
    </row>
    <row r="352" spans="1:7" ht="54.75" customHeight="1" x14ac:dyDescent="0.25">
      <c r="A352" s="95" t="s">
        <v>484</v>
      </c>
      <c r="B352" s="92" t="s">
        <v>299</v>
      </c>
      <c r="C352" s="66" t="s">
        <v>39</v>
      </c>
      <c r="D352" s="135">
        <v>97.75</v>
      </c>
      <c r="E352" s="93"/>
      <c r="F352" s="93"/>
      <c r="G352" s="90"/>
    </row>
    <row r="353" spans="1:7" ht="70.900000000000006" customHeight="1" x14ac:dyDescent="0.25">
      <c r="A353" s="95" t="s">
        <v>485</v>
      </c>
      <c r="B353" s="92" t="s">
        <v>301</v>
      </c>
      <c r="C353" s="66" t="s">
        <v>408</v>
      </c>
      <c r="D353" s="135">
        <v>93.58</v>
      </c>
      <c r="E353" s="93"/>
      <c r="F353" s="93"/>
      <c r="G353" s="90"/>
    </row>
    <row r="354" spans="1:7" ht="54.75" customHeight="1" x14ac:dyDescent="0.25">
      <c r="A354" s="75" t="s">
        <v>486</v>
      </c>
      <c r="B354" s="112" t="s">
        <v>487</v>
      </c>
      <c r="C354" s="65"/>
      <c r="D354" s="136"/>
      <c r="E354" s="49"/>
      <c r="F354" s="48"/>
      <c r="G354" s="118"/>
    </row>
    <row r="355" spans="1:7" ht="69.599999999999994" customHeight="1" x14ac:dyDescent="0.25">
      <c r="A355" s="95" t="s">
        <v>488</v>
      </c>
      <c r="B355" s="92" t="s">
        <v>304</v>
      </c>
      <c r="C355" s="66" t="s">
        <v>39</v>
      </c>
      <c r="D355" s="135">
        <v>31.55</v>
      </c>
      <c r="E355" s="93"/>
      <c r="F355" s="93"/>
      <c r="G355" s="90"/>
    </row>
    <row r="356" spans="1:7" ht="66.599999999999994" customHeight="1" x14ac:dyDescent="0.25">
      <c r="A356" s="95" t="s">
        <v>489</v>
      </c>
      <c r="B356" s="92" t="s">
        <v>306</v>
      </c>
      <c r="C356" s="66" t="s">
        <v>71</v>
      </c>
      <c r="D356" s="135">
        <v>5</v>
      </c>
      <c r="E356" s="93"/>
      <c r="F356" s="93"/>
      <c r="G356" s="90"/>
    </row>
    <row r="357" spans="1:7" ht="62.45" customHeight="1" x14ac:dyDescent="0.25">
      <c r="A357" s="95" t="s">
        <v>490</v>
      </c>
      <c r="B357" s="92" t="s">
        <v>308</v>
      </c>
      <c r="C357" s="66" t="s">
        <v>71</v>
      </c>
      <c r="D357" s="135">
        <v>7</v>
      </c>
      <c r="E357" s="93"/>
      <c r="F357" s="93"/>
      <c r="G357" s="90"/>
    </row>
    <row r="358" spans="1:7" ht="54.75" customHeight="1" x14ac:dyDescent="0.25">
      <c r="A358" s="95" t="s">
        <v>491</v>
      </c>
      <c r="B358" s="92" t="s">
        <v>492</v>
      </c>
      <c r="C358" s="66" t="s">
        <v>32</v>
      </c>
      <c r="D358" s="135">
        <v>10.37</v>
      </c>
      <c r="E358" s="93"/>
      <c r="F358" s="93"/>
      <c r="G358" s="90"/>
    </row>
    <row r="359" spans="1:7" ht="54.75" customHeight="1" x14ac:dyDescent="0.25">
      <c r="A359" s="75" t="s">
        <v>493</v>
      </c>
      <c r="B359" s="114" t="s">
        <v>21</v>
      </c>
      <c r="C359" s="65"/>
      <c r="D359" s="136"/>
      <c r="E359" s="49"/>
      <c r="F359" s="48"/>
      <c r="G359" s="118">
        <v>0</v>
      </c>
    </row>
    <row r="360" spans="1:7" ht="54.75" customHeight="1" x14ac:dyDescent="0.25">
      <c r="A360" s="99" t="s">
        <v>427</v>
      </c>
      <c r="B360" s="92" t="s">
        <v>38</v>
      </c>
      <c r="C360" s="66" t="s">
        <v>39</v>
      </c>
      <c r="D360" s="135">
        <v>3.24</v>
      </c>
      <c r="E360" s="93"/>
      <c r="F360" s="93"/>
      <c r="G360" s="90"/>
    </row>
    <row r="361" spans="1:7" ht="54.75" customHeight="1" x14ac:dyDescent="0.25">
      <c r="A361" s="99" t="s">
        <v>446</v>
      </c>
      <c r="B361" s="92" t="s">
        <v>41</v>
      </c>
      <c r="C361" s="66" t="s">
        <v>32</v>
      </c>
      <c r="D361" s="135">
        <v>4.8</v>
      </c>
      <c r="E361" s="93"/>
      <c r="F361" s="93"/>
      <c r="G361" s="90"/>
    </row>
    <row r="362" spans="1:7" ht="54.75" customHeight="1" x14ac:dyDescent="0.25">
      <c r="A362" s="99" t="s">
        <v>428</v>
      </c>
      <c r="B362" s="92" t="s">
        <v>56</v>
      </c>
      <c r="C362" s="66" t="s">
        <v>39</v>
      </c>
      <c r="D362" s="135">
        <v>3.24</v>
      </c>
      <c r="E362" s="93"/>
      <c r="F362" s="93"/>
      <c r="G362" s="90"/>
    </row>
    <row r="363" spans="1:7" ht="54.75" customHeight="1" x14ac:dyDescent="0.25">
      <c r="A363" s="95" t="s">
        <v>494</v>
      </c>
      <c r="B363" s="92" t="s">
        <v>336</v>
      </c>
      <c r="C363" s="66" t="s">
        <v>32</v>
      </c>
      <c r="D363" s="135">
        <v>0.91</v>
      </c>
      <c r="E363" s="93"/>
      <c r="F363" s="93"/>
      <c r="G363" s="90"/>
    </row>
    <row r="364" spans="1:7" ht="81.599999999999994" customHeight="1" x14ac:dyDescent="0.25">
      <c r="A364" s="99" t="s">
        <v>454</v>
      </c>
      <c r="B364" s="92" t="s">
        <v>217</v>
      </c>
      <c r="C364" s="66" t="s">
        <v>39</v>
      </c>
      <c r="D364" s="135">
        <v>6.12</v>
      </c>
      <c r="E364" s="93"/>
      <c r="F364" s="93"/>
      <c r="G364" s="90"/>
    </row>
    <row r="365" spans="1:7" ht="76.150000000000006" customHeight="1" x14ac:dyDescent="0.25">
      <c r="A365" s="95" t="s">
        <v>495</v>
      </c>
      <c r="B365" s="92" t="s">
        <v>338</v>
      </c>
      <c r="C365" s="66" t="s">
        <v>408</v>
      </c>
      <c r="D365" s="135">
        <v>6</v>
      </c>
      <c r="E365" s="93"/>
      <c r="F365" s="93"/>
      <c r="G365" s="90"/>
    </row>
    <row r="366" spans="1:7" ht="84" customHeight="1" x14ac:dyDescent="0.25">
      <c r="A366" s="95" t="s">
        <v>496</v>
      </c>
      <c r="B366" s="92" t="s">
        <v>223</v>
      </c>
      <c r="C366" s="66" t="s">
        <v>39</v>
      </c>
      <c r="D366" s="135">
        <v>2.99</v>
      </c>
      <c r="E366" s="93"/>
      <c r="F366" s="93"/>
      <c r="G366" s="90"/>
    </row>
    <row r="367" spans="1:7" ht="73.150000000000006" customHeight="1" x14ac:dyDescent="0.25">
      <c r="A367" s="95" t="s">
        <v>497</v>
      </c>
      <c r="B367" s="92" t="s">
        <v>339</v>
      </c>
      <c r="C367" s="66" t="s">
        <v>39</v>
      </c>
      <c r="D367" s="135">
        <v>3.24</v>
      </c>
      <c r="E367" s="93"/>
      <c r="F367" s="93"/>
      <c r="G367" s="90"/>
    </row>
    <row r="368" spans="1:7" ht="75.599999999999994" customHeight="1" x14ac:dyDescent="0.25">
      <c r="A368" s="95" t="s">
        <v>498</v>
      </c>
      <c r="B368" s="92" t="s">
        <v>213</v>
      </c>
      <c r="C368" s="66" t="s">
        <v>408</v>
      </c>
      <c r="D368" s="135">
        <v>4.2</v>
      </c>
      <c r="E368" s="93"/>
      <c r="F368" s="93"/>
      <c r="G368" s="90"/>
    </row>
    <row r="369" spans="1:7" ht="76.150000000000006" customHeight="1" x14ac:dyDescent="0.25">
      <c r="A369" s="95" t="s">
        <v>499</v>
      </c>
      <c r="B369" s="92" t="s">
        <v>219</v>
      </c>
      <c r="C369" s="66" t="s">
        <v>39</v>
      </c>
      <c r="D369" s="135">
        <v>6.3</v>
      </c>
      <c r="E369" s="93"/>
      <c r="F369" s="93"/>
      <c r="G369" s="90"/>
    </row>
    <row r="370" spans="1:7" ht="54.75" customHeight="1" x14ac:dyDescent="0.25">
      <c r="A370" s="75" t="s">
        <v>500</v>
      </c>
      <c r="B370" s="112" t="s">
        <v>381</v>
      </c>
      <c r="C370" s="65"/>
      <c r="D370" s="136"/>
      <c r="E370" s="49"/>
      <c r="F370" s="48"/>
      <c r="G370" s="118">
        <v>0</v>
      </c>
    </row>
    <row r="371" spans="1:7" ht="88.15" customHeight="1" x14ac:dyDescent="0.25">
      <c r="A371" s="95" t="s">
        <v>501</v>
      </c>
      <c r="B371" s="92" t="s">
        <v>383</v>
      </c>
      <c r="C371" s="66" t="s">
        <v>71</v>
      </c>
      <c r="D371" s="135">
        <v>1</v>
      </c>
      <c r="E371" s="93"/>
      <c r="F371" s="93"/>
      <c r="G371" s="90"/>
    </row>
    <row r="372" spans="1:7" ht="69" customHeight="1" x14ac:dyDescent="0.25">
      <c r="A372" s="95" t="s">
        <v>502</v>
      </c>
      <c r="B372" s="92" t="s">
        <v>385</v>
      </c>
      <c r="C372" s="66" t="s">
        <v>408</v>
      </c>
      <c r="D372" s="135">
        <v>50</v>
      </c>
      <c r="E372" s="93"/>
      <c r="F372" s="93"/>
      <c r="G372" s="90"/>
    </row>
    <row r="373" spans="1:7" ht="69" customHeight="1" x14ac:dyDescent="0.25">
      <c r="A373" s="99" t="s">
        <v>503</v>
      </c>
      <c r="B373" s="92" t="s">
        <v>387</v>
      </c>
      <c r="C373" s="66" t="s">
        <v>71</v>
      </c>
      <c r="D373" s="135">
        <v>1</v>
      </c>
      <c r="E373" s="93"/>
      <c r="F373" s="93"/>
      <c r="G373" s="90"/>
    </row>
    <row r="374" spans="1:7" ht="85.15" customHeight="1" x14ac:dyDescent="0.25">
      <c r="A374" s="99" t="s">
        <v>504</v>
      </c>
      <c r="B374" s="92" t="s">
        <v>389</v>
      </c>
      <c r="C374" s="66" t="s">
        <v>408</v>
      </c>
      <c r="D374" s="135">
        <v>33</v>
      </c>
      <c r="E374" s="93"/>
      <c r="F374" s="93"/>
      <c r="G374" s="90"/>
    </row>
    <row r="375" spans="1:7" ht="54.75" customHeight="1" x14ac:dyDescent="0.25">
      <c r="A375" s="99" t="s">
        <v>505</v>
      </c>
      <c r="B375" s="92" t="s">
        <v>391</v>
      </c>
      <c r="C375" s="66" t="s">
        <v>408</v>
      </c>
      <c r="D375" s="135">
        <v>45</v>
      </c>
      <c r="E375" s="93"/>
      <c r="F375" s="93"/>
      <c r="G375" s="90"/>
    </row>
    <row r="376" spans="1:7" ht="54.75" customHeight="1" x14ac:dyDescent="0.25">
      <c r="A376" s="99" t="s">
        <v>506</v>
      </c>
      <c r="B376" s="92" t="s">
        <v>393</v>
      </c>
      <c r="C376" s="66" t="s">
        <v>408</v>
      </c>
      <c r="D376" s="135">
        <v>51</v>
      </c>
      <c r="E376" s="93"/>
      <c r="F376" s="93"/>
      <c r="G376" s="90"/>
    </row>
    <row r="377" spans="1:7" ht="54.75" customHeight="1" x14ac:dyDescent="0.25">
      <c r="A377" s="99" t="s">
        <v>507</v>
      </c>
      <c r="B377" s="92" t="s">
        <v>395</v>
      </c>
      <c r="C377" s="66" t="s">
        <v>408</v>
      </c>
      <c r="D377" s="135">
        <v>763</v>
      </c>
      <c r="E377" s="93"/>
      <c r="F377" s="93"/>
      <c r="G377" s="90"/>
    </row>
    <row r="378" spans="1:7" ht="54.75" customHeight="1" x14ac:dyDescent="0.25">
      <c r="A378" s="99" t="s">
        <v>508</v>
      </c>
      <c r="B378" s="92" t="s">
        <v>397</v>
      </c>
      <c r="C378" s="66" t="s">
        <v>32</v>
      </c>
      <c r="D378" s="135">
        <v>3.36</v>
      </c>
      <c r="E378" s="93"/>
      <c r="F378" s="93"/>
      <c r="G378" s="90"/>
    </row>
    <row r="379" spans="1:7" ht="54.75" customHeight="1" x14ac:dyDescent="0.25">
      <c r="A379" s="99" t="s">
        <v>509</v>
      </c>
      <c r="B379" s="92" t="s">
        <v>399</v>
      </c>
      <c r="C379" s="66" t="s">
        <v>71</v>
      </c>
      <c r="D379" s="135">
        <v>3</v>
      </c>
      <c r="E379" s="93"/>
      <c r="F379" s="93"/>
      <c r="G379" s="90"/>
    </row>
    <row r="380" spans="1:7" ht="54.75" customHeight="1" x14ac:dyDescent="0.25">
      <c r="A380" s="75" t="s">
        <v>510</v>
      </c>
      <c r="B380" s="114" t="s">
        <v>511</v>
      </c>
      <c r="C380" s="65"/>
      <c r="D380" s="136"/>
      <c r="E380" s="49"/>
      <c r="F380" s="48"/>
      <c r="G380" s="118">
        <v>0</v>
      </c>
    </row>
    <row r="381" spans="1:7" ht="54.75" customHeight="1" x14ac:dyDescent="0.25">
      <c r="A381" s="95"/>
      <c r="B381" s="100" t="s">
        <v>512</v>
      </c>
      <c r="C381" s="101"/>
      <c r="D381" s="137"/>
      <c r="E381" s="93"/>
      <c r="F381" s="93"/>
      <c r="G381" s="90"/>
    </row>
    <row r="382" spans="1:7" ht="90.6" customHeight="1" x14ac:dyDescent="0.25">
      <c r="A382" s="99" t="s">
        <v>513</v>
      </c>
      <c r="B382" s="39" t="s">
        <v>514</v>
      </c>
      <c r="C382" s="66" t="s">
        <v>71</v>
      </c>
      <c r="D382" s="135">
        <v>1</v>
      </c>
      <c r="E382" s="93"/>
      <c r="F382" s="93"/>
      <c r="G382" s="90"/>
    </row>
    <row r="383" spans="1:7" ht="74.45" customHeight="1" x14ac:dyDescent="0.25">
      <c r="A383" s="99" t="s">
        <v>515</v>
      </c>
      <c r="B383" s="39" t="s">
        <v>516</v>
      </c>
      <c r="C383" s="66" t="s">
        <v>71</v>
      </c>
      <c r="D383" s="135">
        <v>3</v>
      </c>
      <c r="E383" s="93"/>
      <c r="F383" s="93"/>
      <c r="G383" s="90"/>
    </row>
    <row r="384" spans="1:7" ht="72" customHeight="1" x14ac:dyDescent="0.25">
      <c r="A384" s="99"/>
      <c r="B384" s="39" t="s">
        <v>517</v>
      </c>
      <c r="C384" s="66"/>
      <c r="D384" s="135"/>
      <c r="E384" s="93"/>
      <c r="F384" s="93"/>
      <c r="G384" s="90"/>
    </row>
    <row r="385" spans="1:7" ht="54.75" customHeight="1" x14ac:dyDescent="0.25">
      <c r="A385" s="99" t="s">
        <v>518</v>
      </c>
      <c r="B385" s="85" t="s">
        <v>519</v>
      </c>
      <c r="C385" s="66" t="s">
        <v>408</v>
      </c>
      <c r="D385" s="135">
        <v>25</v>
      </c>
      <c r="E385" s="93"/>
      <c r="F385" s="93"/>
      <c r="G385" s="90"/>
    </row>
    <row r="386" spans="1:7" ht="54.75" customHeight="1" x14ac:dyDescent="0.25">
      <c r="A386" s="99"/>
      <c r="B386" s="39" t="s">
        <v>520</v>
      </c>
      <c r="C386" s="66"/>
      <c r="D386" s="135"/>
      <c r="E386" s="93"/>
      <c r="F386" s="93"/>
      <c r="G386" s="90"/>
    </row>
    <row r="387" spans="1:7" ht="54.75" customHeight="1" x14ac:dyDescent="0.25">
      <c r="A387" s="99" t="s">
        <v>521</v>
      </c>
      <c r="B387" s="39" t="s">
        <v>522</v>
      </c>
      <c r="C387" s="66" t="s">
        <v>71</v>
      </c>
      <c r="D387" s="135">
        <v>1</v>
      </c>
      <c r="E387" s="93"/>
      <c r="F387" s="93"/>
      <c r="G387" s="90"/>
    </row>
    <row r="388" spans="1:7" ht="54.75" customHeight="1" x14ac:dyDescent="0.25">
      <c r="A388" s="99"/>
      <c r="B388" s="39" t="s">
        <v>523</v>
      </c>
      <c r="C388" s="66"/>
      <c r="D388" s="135"/>
      <c r="E388" s="93"/>
      <c r="F388" s="93"/>
      <c r="G388" s="90"/>
    </row>
    <row r="389" spans="1:7" ht="54.75" customHeight="1" x14ac:dyDescent="0.25">
      <c r="A389" s="99" t="s">
        <v>524</v>
      </c>
      <c r="B389" s="39" t="s">
        <v>525</v>
      </c>
      <c r="C389" s="66" t="s">
        <v>408</v>
      </c>
      <c r="D389" s="135">
        <v>18</v>
      </c>
      <c r="E389" s="93"/>
      <c r="F389" s="93"/>
      <c r="G389" s="90"/>
    </row>
    <row r="390" spans="1:7" ht="97.9" customHeight="1" x14ac:dyDescent="0.25">
      <c r="A390" s="99" t="s">
        <v>526</v>
      </c>
      <c r="B390" s="39" t="s">
        <v>527</v>
      </c>
      <c r="C390" s="66" t="s">
        <v>71</v>
      </c>
      <c r="D390" s="135">
        <v>2</v>
      </c>
      <c r="E390" s="93"/>
      <c r="F390" s="93"/>
      <c r="G390" s="90"/>
    </row>
    <row r="391" spans="1:7" ht="54.75" customHeight="1" x14ac:dyDescent="0.25">
      <c r="A391" s="102" t="s">
        <v>528</v>
      </c>
      <c r="B391" s="39" t="s">
        <v>529</v>
      </c>
      <c r="C391" s="66" t="s">
        <v>71</v>
      </c>
      <c r="D391" s="135">
        <v>2</v>
      </c>
      <c r="E391" s="93"/>
      <c r="F391" s="93"/>
      <c r="G391" s="90"/>
    </row>
    <row r="392" spans="1:7" ht="54.75" customHeight="1" x14ac:dyDescent="0.25">
      <c r="A392" s="75" t="s">
        <v>530</v>
      </c>
      <c r="B392" s="114" t="s">
        <v>531</v>
      </c>
      <c r="C392" s="65"/>
      <c r="D392" s="136"/>
      <c r="E392" s="49"/>
      <c r="F392" s="48"/>
      <c r="G392" s="118">
        <v>0</v>
      </c>
    </row>
    <row r="393" spans="1:7" ht="54.75" customHeight="1" x14ac:dyDescent="0.25">
      <c r="A393" s="95"/>
      <c r="B393" s="67" t="s">
        <v>532</v>
      </c>
      <c r="C393" s="101"/>
      <c r="D393" s="137"/>
      <c r="E393" s="93"/>
      <c r="F393" s="93"/>
      <c r="G393" s="90"/>
    </row>
    <row r="394" spans="1:7" ht="147" customHeight="1" x14ac:dyDescent="0.25">
      <c r="A394" s="102" t="s">
        <v>533</v>
      </c>
      <c r="B394" s="39" t="s">
        <v>534</v>
      </c>
      <c r="C394" s="66" t="s">
        <v>7</v>
      </c>
      <c r="D394" s="135">
        <v>1</v>
      </c>
      <c r="E394" s="93"/>
      <c r="F394" s="93"/>
      <c r="G394" s="90"/>
    </row>
    <row r="395" spans="1:7" ht="54.75" customHeight="1" x14ac:dyDescent="0.25">
      <c r="A395" s="102" t="s">
        <v>535</v>
      </c>
      <c r="B395" s="39" t="s">
        <v>536</v>
      </c>
      <c r="C395" s="66" t="s">
        <v>408</v>
      </c>
      <c r="D395" s="135">
        <v>5</v>
      </c>
      <c r="E395" s="93"/>
      <c r="F395" s="93"/>
      <c r="G395" s="90"/>
    </row>
    <row r="396" spans="1:7" ht="54.75" customHeight="1" x14ac:dyDescent="0.25">
      <c r="A396" s="102" t="s">
        <v>537</v>
      </c>
      <c r="B396" s="39" t="s">
        <v>538</v>
      </c>
      <c r="C396" s="101" t="s">
        <v>71</v>
      </c>
      <c r="D396" s="137">
        <v>1</v>
      </c>
      <c r="E396" s="93"/>
      <c r="F396" s="93"/>
      <c r="G396" s="90"/>
    </row>
    <row r="397" spans="1:7" ht="54.75" customHeight="1" x14ac:dyDescent="0.25">
      <c r="A397" s="102" t="s">
        <v>539</v>
      </c>
      <c r="B397" s="39" t="s">
        <v>540</v>
      </c>
      <c r="C397" s="101" t="s">
        <v>71</v>
      </c>
      <c r="D397" s="137">
        <v>1</v>
      </c>
      <c r="E397" s="93"/>
      <c r="F397" s="93"/>
      <c r="G397" s="90"/>
    </row>
    <row r="398" spans="1:7" ht="54.75" customHeight="1" x14ac:dyDescent="0.25">
      <c r="A398" s="102" t="s">
        <v>541</v>
      </c>
      <c r="B398" s="39" t="s">
        <v>542</v>
      </c>
      <c r="C398" s="101" t="s">
        <v>71</v>
      </c>
      <c r="D398" s="137">
        <v>2</v>
      </c>
      <c r="E398" s="93"/>
      <c r="F398" s="93"/>
      <c r="G398" s="90"/>
    </row>
    <row r="399" spans="1:7" ht="54.75" customHeight="1" x14ac:dyDescent="0.25">
      <c r="A399" s="102" t="s">
        <v>543</v>
      </c>
      <c r="B399" s="39" t="s">
        <v>544</v>
      </c>
      <c r="C399" s="101" t="s">
        <v>408</v>
      </c>
      <c r="D399" s="137">
        <v>50</v>
      </c>
      <c r="E399" s="93"/>
      <c r="F399" s="93"/>
      <c r="G399" s="90"/>
    </row>
    <row r="400" spans="1:7" ht="54.75" customHeight="1" x14ac:dyDescent="0.25">
      <c r="A400" s="95" t="s">
        <v>545</v>
      </c>
      <c r="B400" s="103" t="s">
        <v>546</v>
      </c>
      <c r="C400" s="101" t="s">
        <v>408</v>
      </c>
      <c r="D400" s="137">
        <v>1.2</v>
      </c>
      <c r="E400" s="93"/>
      <c r="F400" s="93"/>
      <c r="G400" s="90"/>
    </row>
    <row r="401" spans="1:7" ht="54.75" customHeight="1" x14ac:dyDescent="0.25">
      <c r="A401" s="95" t="s">
        <v>547</v>
      </c>
      <c r="B401" s="96" t="s">
        <v>548</v>
      </c>
      <c r="C401" s="101" t="s">
        <v>71</v>
      </c>
      <c r="D401" s="137">
        <v>1</v>
      </c>
      <c r="E401" s="93"/>
      <c r="F401" s="93"/>
      <c r="G401" s="90"/>
    </row>
    <row r="402" spans="1:7" ht="54.75" customHeight="1" x14ac:dyDescent="0.25">
      <c r="A402" s="95" t="s">
        <v>549</v>
      </c>
      <c r="B402" s="103" t="s">
        <v>550</v>
      </c>
      <c r="C402" s="101" t="s">
        <v>71</v>
      </c>
      <c r="D402" s="137">
        <v>1</v>
      </c>
      <c r="E402" s="93"/>
      <c r="F402" s="93"/>
      <c r="G402" s="90"/>
    </row>
    <row r="403" spans="1:7" ht="54.75" customHeight="1" x14ac:dyDescent="0.25">
      <c r="A403" s="95" t="s">
        <v>551</v>
      </c>
      <c r="B403" s="103" t="s">
        <v>552</v>
      </c>
      <c r="C403" s="101" t="s">
        <v>71</v>
      </c>
      <c r="D403" s="137">
        <v>1</v>
      </c>
      <c r="E403" s="93"/>
      <c r="F403" s="93"/>
      <c r="G403" s="90"/>
    </row>
    <row r="404" spans="1:7" ht="54.75" customHeight="1" x14ac:dyDescent="0.25">
      <c r="A404" s="95" t="s">
        <v>553</v>
      </c>
      <c r="B404" s="103" t="s">
        <v>554</v>
      </c>
      <c r="C404" s="101" t="s">
        <v>71</v>
      </c>
      <c r="D404" s="137">
        <v>1</v>
      </c>
      <c r="E404" s="93"/>
      <c r="F404" s="93"/>
      <c r="G404" s="90"/>
    </row>
    <row r="405" spans="1:7" ht="54.75" customHeight="1" x14ac:dyDescent="0.25">
      <c r="A405" s="95" t="s">
        <v>555</v>
      </c>
      <c r="B405" s="103" t="s">
        <v>556</v>
      </c>
      <c r="C405" s="101" t="s">
        <v>71</v>
      </c>
      <c r="D405" s="137">
        <v>4</v>
      </c>
      <c r="E405" s="93"/>
      <c r="F405" s="93"/>
      <c r="G405" s="90"/>
    </row>
    <row r="406" spans="1:7" ht="54.75" customHeight="1" x14ac:dyDescent="0.25">
      <c r="A406" s="95"/>
      <c r="B406" s="103" t="s">
        <v>557</v>
      </c>
      <c r="C406" s="101"/>
      <c r="D406" s="137"/>
      <c r="E406" s="93"/>
      <c r="F406" s="93"/>
      <c r="G406" s="90"/>
    </row>
    <row r="407" spans="1:7" ht="120.6" customHeight="1" x14ac:dyDescent="0.25">
      <c r="A407" s="95" t="s">
        <v>558</v>
      </c>
      <c r="B407" s="103" t="s">
        <v>559</v>
      </c>
      <c r="C407" s="101" t="s">
        <v>71</v>
      </c>
      <c r="D407" s="137">
        <v>2</v>
      </c>
      <c r="E407" s="93"/>
      <c r="F407" s="93"/>
      <c r="G407" s="90"/>
    </row>
    <row r="408" spans="1:7" ht="91.9" customHeight="1" x14ac:dyDescent="0.25">
      <c r="A408" s="95" t="s">
        <v>560</v>
      </c>
      <c r="B408" s="103" t="s">
        <v>561</v>
      </c>
      <c r="C408" s="101" t="s">
        <v>562</v>
      </c>
      <c r="D408" s="137">
        <v>10</v>
      </c>
      <c r="E408" s="93"/>
      <c r="F408" s="93"/>
      <c r="G408" s="90"/>
    </row>
    <row r="409" spans="1:7" ht="81.599999999999994" customHeight="1" x14ac:dyDescent="0.25">
      <c r="A409" s="95" t="s">
        <v>563</v>
      </c>
      <c r="B409" s="103" t="s">
        <v>564</v>
      </c>
      <c r="C409" s="101" t="s">
        <v>562</v>
      </c>
      <c r="D409" s="137">
        <v>4</v>
      </c>
      <c r="E409" s="93"/>
      <c r="F409" s="93"/>
      <c r="G409" s="90"/>
    </row>
    <row r="410" spans="1:7" ht="98.45" customHeight="1" x14ac:dyDescent="0.25">
      <c r="A410" s="95" t="s">
        <v>565</v>
      </c>
      <c r="B410" s="103" t="s">
        <v>566</v>
      </c>
      <c r="C410" s="101" t="s">
        <v>562</v>
      </c>
      <c r="D410" s="137">
        <v>1</v>
      </c>
      <c r="E410" s="93"/>
      <c r="F410" s="93"/>
      <c r="G410" s="90"/>
    </row>
    <row r="411" spans="1:7" ht="75.599999999999994" customHeight="1" x14ac:dyDescent="0.25">
      <c r="A411" s="95" t="s">
        <v>567</v>
      </c>
      <c r="B411" s="103" t="s">
        <v>568</v>
      </c>
      <c r="C411" s="101" t="s">
        <v>71</v>
      </c>
      <c r="D411" s="137">
        <v>1</v>
      </c>
      <c r="E411" s="104"/>
      <c r="F411" s="93"/>
      <c r="G411" s="90"/>
    </row>
    <row r="412" spans="1:7" ht="54.75" customHeight="1" x14ac:dyDescent="0.25">
      <c r="A412" s="105"/>
      <c r="B412" s="139" t="s">
        <v>585</v>
      </c>
      <c r="C412" s="106"/>
      <c r="D412" s="136"/>
      <c r="E412" s="49"/>
      <c r="F412" s="48"/>
      <c r="G412" s="118">
        <v>0</v>
      </c>
    </row>
    <row r="413" spans="1:7" ht="54.75" customHeight="1" x14ac:dyDescent="0.25">
      <c r="A413" s="95" t="s">
        <v>569</v>
      </c>
      <c r="B413" s="103" t="s">
        <v>570</v>
      </c>
      <c r="C413" s="101" t="s">
        <v>39</v>
      </c>
      <c r="D413" s="137">
        <v>220.05</v>
      </c>
      <c r="E413" s="93"/>
      <c r="F413" s="93"/>
      <c r="G413" s="90"/>
    </row>
    <row r="414" spans="1:7" ht="54.75" customHeight="1" x14ac:dyDescent="0.25">
      <c r="A414" s="95"/>
      <c r="B414" s="107" t="s">
        <v>571</v>
      </c>
      <c r="C414" s="101"/>
      <c r="D414" s="137"/>
      <c r="E414" s="93"/>
      <c r="F414" s="93"/>
      <c r="G414" s="122">
        <v>0</v>
      </c>
    </row>
    <row r="415" spans="1:7" ht="54.75" customHeight="1" x14ac:dyDescent="0.25">
      <c r="A415" s="95" t="s">
        <v>572</v>
      </c>
      <c r="B415" s="103" t="s">
        <v>573</v>
      </c>
      <c r="C415" s="101" t="s">
        <v>39</v>
      </c>
      <c r="D415" s="137">
        <v>9.7200000000000006</v>
      </c>
      <c r="E415" s="93"/>
      <c r="F415" s="93"/>
      <c r="G415" s="90"/>
    </row>
    <row r="416" spans="1:7" ht="54.75" customHeight="1" x14ac:dyDescent="0.25">
      <c r="A416" s="40" t="s">
        <v>574</v>
      </c>
      <c r="B416" s="86" t="s">
        <v>575</v>
      </c>
      <c r="C416" s="40" t="s">
        <v>562</v>
      </c>
      <c r="D416" s="137">
        <v>1</v>
      </c>
      <c r="E416" s="93"/>
      <c r="F416" s="93"/>
      <c r="G416" s="90"/>
    </row>
    <row r="417" spans="1:11" ht="54.75" customHeight="1" x14ac:dyDescent="0.25">
      <c r="A417" s="40" t="s">
        <v>576</v>
      </c>
      <c r="B417" s="86" t="s">
        <v>577</v>
      </c>
      <c r="C417" s="40" t="s">
        <v>562</v>
      </c>
      <c r="D417" s="137">
        <v>1</v>
      </c>
      <c r="E417" s="93"/>
      <c r="F417" s="93"/>
      <c r="G417" s="90"/>
    </row>
    <row r="418" spans="1:11" ht="79.150000000000006" customHeight="1" x14ac:dyDescent="0.25">
      <c r="A418" s="40" t="s">
        <v>578</v>
      </c>
      <c r="B418" s="86" t="s">
        <v>579</v>
      </c>
      <c r="C418" s="40" t="s">
        <v>408</v>
      </c>
      <c r="D418" s="138">
        <v>3.22</v>
      </c>
      <c r="E418" s="93"/>
      <c r="F418" s="93"/>
      <c r="G418" s="90"/>
    </row>
    <row r="419" spans="1:11" ht="54.75" customHeight="1" x14ac:dyDescent="0.25">
      <c r="A419" s="95" t="s">
        <v>580</v>
      </c>
      <c r="B419" s="108" t="s">
        <v>581</v>
      </c>
      <c r="C419" s="101" t="s">
        <v>71</v>
      </c>
      <c r="D419" s="137">
        <v>1</v>
      </c>
      <c r="E419" s="93"/>
      <c r="F419" s="93"/>
      <c r="G419" s="90"/>
    </row>
    <row r="420" spans="1:11" ht="54.75" customHeight="1" x14ac:dyDescent="0.25">
      <c r="A420" s="101"/>
      <c r="B420" s="96"/>
      <c r="C420" s="101"/>
      <c r="D420" s="68"/>
      <c r="E420" s="109"/>
      <c r="F420" s="109"/>
      <c r="G420" s="122">
        <v>0</v>
      </c>
    </row>
    <row r="421" spans="1:11" ht="36" customHeight="1" x14ac:dyDescent="0.25">
      <c r="A421" s="6"/>
      <c r="B421" s="27"/>
      <c r="C421" s="26"/>
      <c r="D421" s="28"/>
      <c r="E421" s="36"/>
      <c r="F421" s="21"/>
      <c r="G421" s="123">
        <v>0</v>
      </c>
      <c r="H421" s="71"/>
    </row>
    <row r="422" spans="1:11" ht="33" customHeight="1" x14ac:dyDescent="0.3">
      <c r="A422" s="6"/>
      <c r="B422" s="27"/>
      <c r="C422" s="26"/>
      <c r="D422" s="28"/>
      <c r="E422" s="36"/>
      <c r="F422" s="21"/>
      <c r="G422" s="123">
        <v>0</v>
      </c>
      <c r="H422" s="72"/>
      <c r="K422" s="45"/>
    </row>
    <row r="423" spans="1:11" ht="41.45" customHeight="1" x14ac:dyDescent="0.25">
      <c r="A423" s="6"/>
      <c r="B423" s="27"/>
      <c r="C423" s="26"/>
      <c r="D423" s="28"/>
      <c r="E423" s="36"/>
      <c r="F423" s="21"/>
      <c r="G423" s="123">
        <v>0</v>
      </c>
      <c r="H423" s="140"/>
    </row>
    <row r="424" spans="1:11" ht="54.75" customHeight="1" x14ac:dyDescent="0.25">
      <c r="A424" s="6"/>
      <c r="B424" s="27"/>
      <c r="C424" s="26"/>
      <c r="D424" s="28"/>
      <c r="E424" s="36"/>
      <c r="F424" s="21"/>
      <c r="G424" s="32"/>
    </row>
    <row r="425" spans="1:11" ht="54.75" customHeight="1" x14ac:dyDescent="0.25">
      <c r="A425" s="6"/>
      <c r="B425" s="27"/>
      <c r="C425" s="26"/>
      <c r="D425" s="28"/>
      <c r="E425" s="36"/>
      <c r="F425" s="21"/>
      <c r="G425" s="32"/>
    </row>
    <row r="426" spans="1:11" ht="54.75" customHeight="1" x14ac:dyDescent="0.25">
      <c r="A426" s="6"/>
      <c r="B426" s="27"/>
      <c r="C426" s="26"/>
      <c r="D426" s="28"/>
      <c r="E426" s="36"/>
      <c r="F426" s="21"/>
      <c r="G426" s="32"/>
    </row>
    <row r="427" spans="1:11" ht="54.75" customHeight="1" x14ac:dyDescent="0.25">
      <c r="A427" s="6"/>
      <c r="B427" s="27"/>
      <c r="C427" s="26"/>
      <c r="D427" s="28"/>
      <c r="E427" s="36"/>
      <c r="F427" s="21"/>
      <c r="G427" s="32"/>
    </row>
    <row r="428" spans="1:11" ht="54.75" customHeight="1" x14ac:dyDescent="0.25">
      <c r="A428" s="6"/>
      <c r="B428" s="27"/>
      <c r="C428" s="26"/>
      <c r="D428" s="28"/>
      <c r="E428" s="36"/>
      <c r="F428" s="21"/>
      <c r="G428" s="32"/>
    </row>
    <row r="429" spans="1:11" ht="54.75" customHeight="1" x14ac:dyDescent="0.25">
      <c r="A429" s="6"/>
      <c r="B429" s="27"/>
      <c r="C429" s="26"/>
      <c r="D429" s="28"/>
      <c r="E429" s="36"/>
      <c r="F429" s="21"/>
      <c r="G429" s="32"/>
    </row>
    <row r="430" spans="1:11" ht="54.75" customHeight="1" x14ac:dyDescent="0.25">
      <c r="A430" s="6"/>
      <c r="B430" s="27"/>
      <c r="C430" s="26"/>
      <c r="D430" s="28"/>
      <c r="E430" s="36"/>
      <c r="F430" s="21"/>
      <c r="G430" s="32"/>
    </row>
    <row r="431" spans="1:11" ht="54.75" customHeight="1" x14ac:dyDescent="0.25">
      <c r="A431" s="6"/>
      <c r="B431" s="27"/>
      <c r="C431" s="26"/>
      <c r="D431" s="28"/>
      <c r="E431" s="36"/>
      <c r="F431" s="21"/>
      <c r="G431" s="32"/>
    </row>
    <row r="432" spans="1:11" ht="54.75" customHeight="1" x14ac:dyDescent="0.25">
      <c r="A432" s="6"/>
      <c r="B432" s="27"/>
      <c r="C432" s="26"/>
      <c r="D432" s="28"/>
      <c r="E432" s="36"/>
      <c r="F432" s="21"/>
      <c r="G432" s="32"/>
    </row>
    <row r="433" spans="1:7" ht="54.75" customHeight="1" x14ac:dyDescent="0.25">
      <c r="A433" s="6"/>
      <c r="B433" s="27"/>
      <c r="C433" s="26"/>
      <c r="D433" s="28"/>
      <c r="E433" s="36"/>
      <c r="F433" s="21"/>
      <c r="G433" s="32"/>
    </row>
    <row r="434" spans="1:7" ht="54.75" customHeight="1" x14ac:dyDescent="0.25">
      <c r="A434" s="6"/>
      <c r="B434" s="27"/>
      <c r="C434" s="26"/>
      <c r="D434" s="28"/>
      <c r="E434" s="36"/>
      <c r="F434" s="21"/>
      <c r="G434" s="32"/>
    </row>
    <row r="435" spans="1:7" ht="54.75" customHeight="1" x14ac:dyDescent="0.25">
      <c r="A435" s="6"/>
      <c r="B435" s="27"/>
      <c r="C435" s="26"/>
      <c r="D435" s="28"/>
      <c r="E435" s="36"/>
      <c r="F435" s="21"/>
      <c r="G435" s="32"/>
    </row>
    <row r="436" spans="1:7" ht="54.75" customHeight="1" x14ac:dyDescent="0.25">
      <c r="A436" s="6"/>
      <c r="B436" s="27"/>
      <c r="C436" s="26"/>
      <c r="D436" s="28"/>
      <c r="E436" s="36"/>
      <c r="F436" s="21"/>
      <c r="G436" s="32"/>
    </row>
    <row r="437" spans="1:7" ht="54.75" customHeight="1" x14ac:dyDescent="0.25">
      <c r="A437" s="6"/>
      <c r="B437" s="27"/>
      <c r="C437" s="26"/>
      <c r="D437" s="28"/>
      <c r="E437" s="36"/>
      <c r="F437" s="21"/>
      <c r="G437" s="32"/>
    </row>
    <row r="438" spans="1:7" ht="54.75" customHeight="1" x14ac:dyDescent="0.25">
      <c r="A438" s="6"/>
      <c r="B438" s="27"/>
      <c r="C438" s="26"/>
      <c r="D438" s="28"/>
      <c r="E438" s="36"/>
      <c r="F438" s="21"/>
      <c r="G438" s="32"/>
    </row>
    <row r="439" spans="1:7" ht="54.75" customHeight="1" x14ac:dyDescent="0.25">
      <c r="A439" s="6"/>
      <c r="B439" s="27"/>
      <c r="C439" s="26"/>
      <c r="D439" s="28"/>
      <c r="E439" s="36"/>
      <c r="F439" s="21"/>
      <c r="G439" s="32"/>
    </row>
    <row r="440" spans="1:7" ht="54.75" customHeight="1" x14ac:dyDescent="0.25">
      <c r="A440" s="6"/>
      <c r="B440" s="27"/>
      <c r="C440" s="26"/>
      <c r="D440" s="28"/>
      <c r="E440" s="36"/>
      <c r="F440" s="21"/>
      <c r="G440" s="32"/>
    </row>
    <row r="441" spans="1:7" ht="54.75" customHeight="1" x14ac:dyDescent="0.25">
      <c r="A441" s="6"/>
      <c r="B441" s="27"/>
      <c r="C441" s="26"/>
      <c r="D441" s="28"/>
      <c r="E441" s="36"/>
      <c r="F441" s="21"/>
      <c r="G441" s="32"/>
    </row>
    <row r="442" spans="1:7" ht="54.75" customHeight="1" x14ac:dyDescent="0.25">
      <c r="A442" s="6"/>
      <c r="B442" s="27"/>
      <c r="C442" s="26"/>
      <c r="D442" s="28"/>
      <c r="E442" s="36"/>
      <c r="F442" s="21"/>
      <c r="G442" s="32"/>
    </row>
    <row r="443" spans="1:7" ht="54.75" customHeight="1" x14ac:dyDescent="0.25">
      <c r="A443" s="6"/>
      <c r="B443" s="27"/>
      <c r="C443" s="26"/>
      <c r="D443" s="28"/>
      <c r="E443" s="36"/>
      <c r="F443" s="21"/>
      <c r="G443" s="32"/>
    </row>
    <row r="444" spans="1:7" ht="54.75" customHeight="1" x14ac:dyDescent="0.25">
      <c r="A444" s="6"/>
      <c r="B444" s="27"/>
      <c r="C444" s="26"/>
      <c r="D444" s="28"/>
      <c r="E444" s="36"/>
      <c r="F444" s="21"/>
      <c r="G444" s="32"/>
    </row>
    <row r="445" spans="1:7" ht="54.75" customHeight="1" x14ac:dyDescent="0.25">
      <c r="A445" s="6"/>
      <c r="B445" s="27"/>
      <c r="C445" s="26"/>
      <c r="D445" s="28"/>
      <c r="E445" s="36"/>
      <c r="F445" s="21"/>
      <c r="G445" s="32"/>
    </row>
    <row r="446" spans="1:7" ht="54.75" customHeight="1" x14ac:dyDescent="0.25">
      <c r="A446" s="6"/>
      <c r="B446" s="27"/>
      <c r="C446" s="26"/>
      <c r="D446" s="28"/>
      <c r="E446" s="36"/>
      <c r="F446" s="21"/>
      <c r="G446" s="32"/>
    </row>
    <row r="447" spans="1:7" ht="54.75" customHeight="1" x14ac:dyDescent="0.25">
      <c r="A447" s="6"/>
      <c r="B447" s="27"/>
      <c r="C447" s="26"/>
      <c r="D447" s="28"/>
      <c r="E447" s="36"/>
      <c r="F447" s="21"/>
      <c r="G447" s="32"/>
    </row>
    <row r="448" spans="1:7" ht="54.75" customHeight="1" x14ac:dyDescent="0.25">
      <c r="A448" s="6"/>
      <c r="B448" s="27"/>
      <c r="C448" s="26"/>
      <c r="D448" s="28"/>
      <c r="E448" s="36"/>
      <c r="F448" s="21"/>
      <c r="G448" s="32"/>
    </row>
    <row r="449" spans="1:7" ht="54.75" customHeight="1" x14ac:dyDescent="0.25">
      <c r="A449" s="6"/>
      <c r="B449" s="27"/>
      <c r="C449" s="26"/>
      <c r="D449" s="28"/>
      <c r="E449" s="36"/>
      <c r="F449" s="21"/>
      <c r="G449" s="32"/>
    </row>
    <row r="450" spans="1:7" ht="54.75" customHeight="1" x14ac:dyDescent="0.25">
      <c r="A450" s="6"/>
      <c r="B450" s="27"/>
      <c r="C450" s="26"/>
      <c r="D450" s="28"/>
      <c r="E450" s="36"/>
      <c r="F450" s="21"/>
      <c r="G450" s="32"/>
    </row>
    <row r="451" spans="1:7" ht="54.75" customHeight="1" x14ac:dyDescent="0.25">
      <c r="A451" s="6"/>
      <c r="B451" s="27"/>
      <c r="C451" s="26"/>
      <c r="D451" s="28"/>
      <c r="E451" s="36"/>
      <c r="F451" s="21"/>
      <c r="G451" s="32"/>
    </row>
    <row r="452" spans="1:7" ht="54.75" customHeight="1" x14ac:dyDescent="0.25">
      <c r="A452" s="6"/>
      <c r="B452" s="27"/>
      <c r="C452" s="26"/>
      <c r="D452" s="28"/>
      <c r="E452" s="36"/>
      <c r="F452" s="21"/>
      <c r="G452" s="32"/>
    </row>
    <row r="453" spans="1:7" ht="54.75" customHeight="1" x14ac:dyDescent="0.25">
      <c r="A453" s="6"/>
      <c r="B453" s="27"/>
      <c r="C453" s="26"/>
      <c r="D453" s="28"/>
      <c r="E453" s="36"/>
      <c r="F453" s="21"/>
      <c r="G453" s="32"/>
    </row>
    <row r="454" spans="1:7" ht="54.75" customHeight="1" x14ac:dyDescent="0.25">
      <c r="A454" s="6"/>
      <c r="B454" s="27"/>
      <c r="C454" s="26"/>
      <c r="D454" s="28"/>
      <c r="E454" s="36"/>
      <c r="F454" s="21"/>
      <c r="G454" s="32"/>
    </row>
    <row r="455" spans="1:7" ht="54.75" customHeight="1" x14ac:dyDescent="0.25">
      <c r="A455" s="6"/>
      <c r="B455" s="27"/>
      <c r="C455" s="26"/>
      <c r="D455" s="28"/>
      <c r="E455" s="36"/>
      <c r="F455" s="21"/>
      <c r="G455" s="32"/>
    </row>
    <row r="456" spans="1:7" ht="54.75" customHeight="1" x14ac:dyDescent="0.25">
      <c r="A456" s="6"/>
      <c r="B456" s="27"/>
      <c r="C456" s="26"/>
      <c r="D456" s="28"/>
      <c r="E456" s="36"/>
      <c r="F456" s="21"/>
      <c r="G456" s="32"/>
    </row>
    <row r="457" spans="1:7" ht="54.75" customHeight="1" x14ac:dyDescent="0.25">
      <c r="A457" s="6"/>
      <c r="B457" s="27"/>
      <c r="C457" s="26"/>
      <c r="D457" s="28"/>
      <c r="E457" s="36"/>
      <c r="F457" s="21"/>
      <c r="G457" s="32"/>
    </row>
    <row r="458" spans="1:7" ht="54.75" customHeight="1" x14ac:dyDescent="0.25">
      <c r="A458" s="6"/>
      <c r="B458" s="27"/>
      <c r="C458" s="26"/>
      <c r="D458" s="28"/>
      <c r="E458" s="36"/>
      <c r="F458" s="21"/>
      <c r="G458" s="32"/>
    </row>
    <row r="459" spans="1:7" ht="54.75" customHeight="1" x14ac:dyDescent="0.25">
      <c r="A459" s="6"/>
      <c r="B459" s="27"/>
      <c r="C459" s="26"/>
      <c r="D459" s="28"/>
      <c r="E459" s="36"/>
      <c r="F459" s="21"/>
      <c r="G459" s="32"/>
    </row>
    <row r="460" spans="1:7" ht="54.75" customHeight="1" x14ac:dyDescent="0.25">
      <c r="A460" s="6"/>
      <c r="B460" s="27"/>
      <c r="C460" s="26"/>
      <c r="D460" s="28"/>
      <c r="E460" s="36"/>
      <c r="F460" s="21"/>
      <c r="G460" s="32"/>
    </row>
    <row r="461" spans="1:7" ht="54.75" customHeight="1" x14ac:dyDescent="0.25">
      <c r="A461" s="6"/>
      <c r="B461" s="27"/>
      <c r="C461" s="26"/>
      <c r="D461" s="28"/>
      <c r="E461" s="36"/>
      <c r="F461" s="21"/>
      <c r="G461" s="32"/>
    </row>
    <row r="462" spans="1:7" ht="54.75" customHeight="1" x14ac:dyDescent="0.25">
      <c r="A462" s="6"/>
      <c r="B462" s="27"/>
      <c r="C462" s="26"/>
      <c r="D462" s="28"/>
      <c r="E462" s="36"/>
      <c r="F462" s="21"/>
      <c r="G462" s="32"/>
    </row>
    <row r="463" spans="1:7" ht="54.75" customHeight="1" x14ac:dyDescent="0.25">
      <c r="A463" s="6"/>
      <c r="B463" s="27"/>
      <c r="C463" s="26"/>
      <c r="D463" s="28"/>
      <c r="E463" s="36"/>
      <c r="F463" s="21"/>
      <c r="G463" s="32"/>
    </row>
    <row r="464" spans="1:7" ht="54.75" customHeight="1" x14ac:dyDescent="0.25">
      <c r="A464" s="6"/>
      <c r="B464" s="27"/>
      <c r="C464" s="26"/>
      <c r="D464" s="28"/>
      <c r="E464" s="36"/>
      <c r="F464" s="21"/>
      <c r="G464" s="32"/>
    </row>
    <row r="465" spans="1:7" ht="54.75" customHeight="1" x14ac:dyDescent="0.25">
      <c r="A465" s="6"/>
      <c r="B465" s="27"/>
      <c r="C465" s="26"/>
      <c r="D465" s="28"/>
      <c r="E465" s="36"/>
      <c r="F465" s="21"/>
      <c r="G465" s="32"/>
    </row>
    <row r="466" spans="1:7" ht="54.75" customHeight="1" x14ac:dyDescent="0.25">
      <c r="A466" s="6"/>
      <c r="B466" s="27"/>
      <c r="C466" s="26"/>
      <c r="D466" s="28"/>
      <c r="E466" s="36"/>
      <c r="F466" s="21"/>
      <c r="G466" s="32"/>
    </row>
    <row r="467" spans="1:7" ht="54.75" customHeight="1" x14ac:dyDescent="0.25">
      <c r="A467" s="6"/>
      <c r="B467" s="27"/>
      <c r="C467" s="26"/>
      <c r="D467" s="28"/>
      <c r="E467" s="36"/>
      <c r="F467" s="21"/>
      <c r="G467" s="32"/>
    </row>
    <row r="468" spans="1:7" ht="54.75" customHeight="1" x14ac:dyDescent="0.25">
      <c r="A468" s="6"/>
      <c r="B468" s="27"/>
      <c r="C468" s="26"/>
      <c r="D468" s="28"/>
      <c r="E468" s="36"/>
      <c r="F468" s="21"/>
      <c r="G468" s="32"/>
    </row>
    <row r="469" spans="1:7" ht="54.75" customHeight="1" x14ac:dyDescent="0.25">
      <c r="A469" s="6"/>
      <c r="B469" s="27"/>
      <c r="C469" s="26"/>
      <c r="D469" s="28"/>
      <c r="E469" s="36"/>
      <c r="F469" s="21"/>
      <c r="G469" s="32"/>
    </row>
    <row r="470" spans="1:7" ht="54.75" customHeight="1" x14ac:dyDescent="0.25">
      <c r="A470" s="6"/>
      <c r="B470" s="27"/>
      <c r="C470" s="26"/>
      <c r="D470" s="28"/>
      <c r="E470" s="36"/>
      <c r="F470" s="21"/>
      <c r="G470" s="32"/>
    </row>
    <row r="471" spans="1:7" ht="54.75" customHeight="1" x14ac:dyDescent="0.25">
      <c r="A471" s="6"/>
      <c r="B471" s="27"/>
      <c r="C471" s="26"/>
      <c r="D471" s="28"/>
      <c r="E471" s="36"/>
      <c r="F471" s="21"/>
      <c r="G471" s="32"/>
    </row>
    <row r="472" spans="1:7" ht="54.75" customHeight="1" x14ac:dyDescent="0.25">
      <c r="A472" s="6"/>
      <c r="B472" s="27"/>
      <c r="C472" s="26"/>
      <c r="D472" s="28"/>
      <c r="E472" s="36"/>
      <c r="F472" s="21"/>
      <c r="G472" s="32"/>
    </row>
    <row r="473" spans="1:7" ht="54.75" customHeight="1" x14ac:dyDescent="0.25">
      <c r="A473" s="6"/>
      <c r="B473" s="27"/>
      <c r="C473" s="26"/>
      <c r="D473" s="28"/>
      <c r="E473" s="36"/>
      <c r="F473" s="21"/>
      <c r="G473" s="32"/>
    </row>
    <row r="474" spans="1:7" ht="54.75" customHeight="1" x14ac:dyDescent="0.25">
      <c r="A474" s="6"/>
      <c r="B474" s="27"/>
      <c r="C474" s="26"/>
      <c r="D474" s="28"/>
      <c r="E474" s="36"/>
      <c r="F474" s="21"/>
      <c r="G474" s="32"/>
    </row>
    <row r="475" spans="1:7" ht="54.75" customHeight="1" x14ac:dyDescent="0.25">
      <c r="A475" s="6"/>
      <c r="B475" s="27"/>
      <c r="C475" s="26"/>
      <c r="D475" s="28"/>
      <c r="E475" s="36"/>
      <c r="F475" s="21"/>
      <c r="G475" s="32"/>
    </row>
    <row r="476" spans="1:7" ht="54.75" customHeight="1" x14ac:dyDescent="0.25">
      <c r="A476" s="6"/>
      <c r="B476" s="27"/>
      <c r="C476" s="26"/>
      <c r="D476" s="28"/>
      <c r="E476" s="36"/>
      <c r="F476" s="21"/>
      <c r="G476" s="32"/>
    </row>
    <row r="477" spans="1:7" ht="54.75" customHeight="1" x14ac:dyDescent="0.25">
      <c r="A477" s="6"/>
      <c r="B477" s="27"/>
      <c r="C477" s="26"/>
      <c r="D477" s="28"/>
      <c r="E477" s="36"/>
      <c r="F477" s="21"/>
      <c r="G477" s="32"/>
    </row>
    <row r="478" spans="1:7" ht="54.75" customHeight="1" x14ac:dyDescent="0.25">
      <c r="A478" s="6"/>
      <c r="B478" s="27"/>
      <c r="C478" s="26"/>
      <c r="D478" s="28"/>
      <c r="E478" s="36"/>
      <c r="F478" s="21"/>
      <c r="G478" s="32"/>
    </row>
    <row r="479" spans="1:7" ht="54.75" customHeight="1" x14ac:dyDescent="0.25">
      <c r="A479" s="6"/>
      <c r="B479" s="27"/>
      <c r="C479" s="26"/>
      <c r="D479" s="28"/>
      <c r="E479" s="36"/>
      <c r="F479" s="21"/>
      <c r="G479" s="32"/>
    </row>
    <row r="480" spans="1:7" ht="54.75" customHeight="1" x14ac:dyDescent="0.25">
      <c r="A480" s="6"/>
      <c r="B480" s="27"/>
      <c r="C480" s="26"/>
      <c r="D480" s="28"/>
      <c r="E480" s="36"/>
      <c r="F480" s="21"/>
      <c r="G480" s="32"/>
    </row>
    <row r="481" spans="1:7" ht="54.75" customHeight="1" x14ac:dyDescent="0.25">
      <c r="A481" s="6"/>
      <c r="B481" s="27"/>
      <c r="C481" s="26"/>
      <c r="D481" s="28"/>
      <c r="E481" s="36"/>
      <c r="F481" s="21"/>
      <c r="G481" s="32"/>
    </row>
    <row r="482" spans="1:7" ht="54.75" customHeight="1" x14ac:dyDescent="0.25">
      <c r="A482" s="6"/>
      <c r="B482" s="27"/>
      <c r="C482" s="26"/>
      <c r="D482" s="28"/>
      <c r="E482" s="36"/>
      <c r="F482" s="21"/>
      <c r="G482" s="32"/>
    </row>
    <row r="483" spans="1:7" ht="54.75" customHeight="1" x14ac:dyDescent="0.25">
      <c r="A483" s="6"/>
      <c r="B483" s="27"/>
      <c r="C483" s="26"/>
      <c r="D483" s="28"/>
      <c r="E483" s="36"/>
      <c r="F483" s="21"/>
      <c r="G483" s="32"/>
    </row>
    <row r="484" spans="1:7" ht="54.75" customHeight="1" x14ac:dyDescent="0.25">
      <c r="A484" s="6"/>
      <c r="B484" s="27"/>
      <c r="C484" s="26"/>
      <c r="D484" s="28"/>
      <c r="E484" s="36"/>
      <c r="F484" s="21"/>
      <c r="G484" s="32"/>
    </row>
    <row r="485" spans="1:7" ht="54.75" customHeight="1" x14ac:dyDescent="0.25">
      <c r="A485" s="6"/>
      <c r="B485" s="27"/>
      <c r="C485" s="26"/>
      <c r="D485" s="28"/>
      <c r="E485" s="36"/>
      <c r="F485" s="21"/>
      <c r="G485" s="32"/>
    </row>
    <row r="486" spans="1:7" ht="54.75" customHeight="1" x14ac:dyDescent="0.25">
      <c r="A486" s="6"/>
      <c r="B486" s="27"/>
      <c r="C486" s="26"/>
      <c r="D486" s="28"/>
      <c r="E486" s="36"/>
      <c r="F486" s="21"/>
      <c r="G486" s="32"/>
    </row>
    <row r="487" spans="1:7" ht="54.75" customHeight="1" x14ac:dyDescent="0.25">
      <c r="A487" s="6"/>
      <c r="B487" s="27"/>
      <c r="C487" s="26"/>
      <c r="D487" s="28"/>
      <c r="E487" s="36"/>
      <c r="F487" s="21"/>
      <c r="G487" s="32"/>
    </row>
    <row r="488" spans="1:7" ht="54.75" customHeight="1" x14ac:dyDescent="0.25">
      <c r="A488" s="6"/>
      <c r="B488" s="27"/>
      <c r="C488" s="26"/>
      <c r="D488" s="28"/>
      <c r="E488" s="36"/>
      <c r="F488" s="21"/>
      <c r="G488" s="32"/>
    </row>
    <row r="489" spans="1:7" ht="54.75" customHeight="1" x14ac:dyDescent="0.25">
      <c r="A489" s="6"/>
      <c r="B489" s="27"/>
      <c r="C489" s="26"/>
      <c r="D489" s="28"/>
      <c r="E489" s="36"/>
      <c r="F489" s="21"/>
      <c r="G489" s="32"/>
    </row>
    <row r="490" spans="1:7" ht="54.75" customHeight="1" x14ac:dyDescent="0.25">
      <c r="A490" s="6"/>
      <c r="B490" s="27"/>
      <c r="C490" s="26"/>
      <c r="D490" s="28"/>
      <c r="E490" s="36"/>
      <c r="F490" s="21"/>
      <c r="G490" s="141"/>
    </row>
    <row r="491" spans="1:7" ht="54.75" customHeight="1" x14ac:dyDescent="0.25">
      <c r="A491" s="6"/>
      <c r="B491" s="27"/>
      <c r="C491" s="26"/>
      <c r="D491" s="28"/>
      <c r="E491" s="36"/>
      <c r="F491" s="21"/>
      <c r="G491" s="141"/>
    </row>
    <row r="492" spans="1:7" ht="54.75" customHeight="1" x14ac:dyDescent="0.25">
      <c r="A492" s="6"/>
      <c r="B492" s="27"/>
      <c r="C492" s="26"/>
      <c r="D492" s="28"/>
      <c r="E492" s="36"/>
      <c r="F492" s="21"/>
      <c r="G492" s="141"/>
    </row>
    <row r="493" spans="1:7" ht="54.75" customHeight="1" x14ac:dyDescent="0.25">
      <c r="A493" s="6"/>
      <c r="B493" s="27"/>
      <c r="C493" s="26"/>
      <c r="D493" s="28"/>
      <c r="E493" s="36"/>
      <c r="F493" s="21"/>
      <c r="G493" s="141"/>
    </row>
    <row r="494" spans="1:7" ht="54.75" customHeight="1" x14ac:dyDescent="0.25">
      <c r="A494" s="6"/>
      <c r="B494" s="27"/>
      <c r="C494" s="26"/>
      <c r="D494" s="28"/>
      <c r="E494" s="36"/>
      <c r="F494" s="21"/>
      <c r="G494" s="141"/>
    </row>
    <row r="495" spans="1:7" ht="54.75" customHeight="1" x14ac:dyDescent="0.25">
      <c r="A495" s="6"/>
      <c r="B495" s="27"/>
      <c r="C495" s="26"/>
      <c r="D495" s="28"/>
      <c r="E495" s="36"/>
      <c r="F495" s="21"/>
      <c r="G495" s="141"/>
    </row>
    <row r="496" spans="1:7" ht="54.75" customHeight="1" x14ac:dyDescent="0.25">
      <c r="A496" s="6"/>
      <c r="B496" s="27"/>
      <c r="C496" s="26"/>
      <c r="D496" s="28"/>
      <c r="E496" s="36"/>
      <c r="F496" s="21"/>
      <c r="G496" s="141"/>
    </row>
    <row r="497" spans="1:7" ht="54.75" customHeight="1" x14ac:dyDescent="0.25">
      <c r="A497" s="6"/>
      <c r="B497" s="27"/>
      <c r="C497" s="26"/>
      <c r="D497" s="28"/>
      <c r="E497" s="36"/>
      <c r="F497" s="21"/>
      <c r="G497" s="141"/>
    </row>
    <row r="498" spans="1:7" ht="54.75" customHeight="1" x14ac:dyDescent="0.25">
      <c r="A498" s="6"/>
      <c r="B498" s="27"/>
      <c r="C498" s="26"/>
      <c r="D498" s="28"/>
      <c r="E498" s="36"/>
      <c r="F498" s="21"/>
      <c r="G498" s="141"/>
    </row>
    <row r="499" spans="1:7" ht="54.75" customHeight="1" x14ac:dyDescent="0.25">
      <c r="A499" s="6"/>
      <c r="B499" s="27"/>
      <c r="C499" s="26"/>
      <c r="D499" s="28"/>
      <c r="E499" s="36"/>
      <c r="F499" s="21"/>
      <c r="G499" s="141"/>
    </row>
    <row r="500" spans="1:7" ht="54.75" customHeight="1" x14ac:dyDescent="0.25">
      <c r="A500" s="6"/>
      <c r="B500" s="27"/>
      <c r="C500" s="26"/>
      <c r="D500" s="28"/>
      <c r="E500" s="36"/>
      <c r="F500" s="21"/>
      <c r="G500" s="141"/>
    </row>
    <row r="501" spans="1:7" ht="54.75" customHeight="1" x14ac:dyDescent="0.25">
      <c r="A501" s="6"/>
      <c r="B501" s="27"/>
      <c r="C501" s="26"/>
      <c r="D501" s="28"/>
      <c r="E501" s="36"/>
      <c r="F501" s="21"/>
      <c r="G501" s="141"/>
    </row>
    <row r="502" spans="1:7" ht="54.75" customHeight="1" x14ac:dyDescent="0.25">
      <c r="A502" s="6"/>
      <c r="B502" s="27"/>
      <c r="C502" s="26"/>
      <c r="D502" s="28"/>
      <c r="E502" s="36"/>
      <c r="F502" s="21"/>
      <c r="G502" s="141"/>
    </row>
    <row r="503" spans="1:7" ht="54.75" customHeight="1" x14ac:dyDescent="0.25">
      <c r="A503" s="6"/>
      <c r="B503" s="27"/>
      <c r="C503" s="26"/>
      <c r="D503" s="28"/>
      <c r="E503" s="36"/>
      <c r="F503" s="21"/>
      <c r="G503" s="141"/>
    </row>
    <row r="504" spans="1:7" ht="54.75" customHeight="1" x14ac:dyDescent="0.25">
      <c r="A504" s="6"/>
      <c r="B504" s="27"/>
      <c r="C504" s="26"/>
      <c r="D504" s="28"/>
      <c r="E504" s="36"/>
      <c r="F504" s="21"/>
      <c r="G504" s="141"/>
    </row>
    <row r="505" spans="1:7" ht="54.75" customHeight="1" x14ac:dyDescent="0.25">
      <c r="A505" s="6"/>
      <c r="B505" s="27"/>
      <c r="C505" s="26"/>
      <c r="D505" s="28"/>
      <c r="E505" s="36"/>
      <c r="F505" s="21"/>
      <c r="G505" s="141"/>
    </row>
    <row r="506" spans="1:7" ht="54.75" customHeight="1" x14ac:dyDescent="0.25">
      <c r="A506" s="6"/>
      <c r="B506" s="27"/>
      <c r="C506" s="26"/>
      <c r="D506" s="28"/>
      <c r="E506" s="36"/>
      <c r="F506" s="21"/>
      <c r="G506" s="141"/>
    </row>
    <row r="507" spans="1:7" ht="54.75" customHeight="1" x14ac:dyDescent="0.25">
      <c r="A507" s="6"/>
      <c r="B507" s="27"/>
      <c r="C507" s="26"/>
      <c r="D507" s="28"/>
      <c r="E507" s="36"/>
      <c r="F507" s="21"/>
      <c r="G507" s="141"/>
    </row>
    <row r="508" spans="1:7" ht="54.75" customHeight="1" x14ac:dyDescent="0.25">
      <c r="A508" s="6"/>
      <c r="B508" s="27"/>
      <c r="C508" s="26"/>
      <c r="D508" s="28"/>
      <c r="E508" s="36"/>
      <c r="F508" s="21"/>
      <c r="G508" s="141"/>
    </row>
    <row r="509" spans="1:7" ht="54.75" customHeight="1" x14ac:dyDescent="0.25">
      <c r="A509" s="6"/>
      <c r="B509" s="27"/>
      <c r="C509" s="26"/>
      <c r="D509" s="28"/>
      <c r="E509" s="36"/>
      <c r="F509" s="21"/>
      <c r="G509" s="141"/>
    </row>
    <row r="510" spans="1:7" ht="54.75" customHeight="1" x14ac:dyDescent="0.25">
      <c r="A510" s="6"/>
      <c r="B510" s="27"/>
      <c r="C510" s="26"/>
      <c r="D510" s="28"/>
      <c r="E510" s="36"/>
      <c r="F510" s="21"/>
      <c r="G510" s="141"/>
    </row>
    <row r="511" spans="1:7" ht="54.75" customHeight="1" x14ac:dyDescent="0.25">
      <c r="A511" s="6"/>
      <c r="B511" s="27"/>
      <c r="C511" s="26"/>
      <c r="D511" s="28"/>
      <c r="E511" s="36"/>
      <c r="F511" s="21"/>
      <c r="G511" s="141"/>
    </row>
    <row r="512" spans="1:7" ht="54.75" customHeight="1" x14ac:dyDescent="0.25">
      <c r="A512" s="6"/>
      <c r="B512" s="27"/>
      <c r="C512" s="26"/>
      <c r="D512" s="28"/>
      <c r="E512" s="36"/>
      <c r="F512" s="21"/>
      <c r="G512" s="141"/>
    </row>
    <row r="513" spans="1:7" ht="54.75" customHeight="1" x14ac:dyDescent="0.25">
      <c r="A513" s="6"/>
      <c r="B513" s="27"/>
      <c r="C513" s="26"/>
      <c r="D513" s="28"/>
      <c r="E513" s="36"/>
      <c r="F513" s="21"/>
      <c r="G513" s="141"/>
    </row>
    <row r="514" spans="1:7" ht="54.75" customHeight="1" x14ac:dyDescent="0.25">
      <c r="A514" s="6"/>
      <c r="B514" s="27"/>
      <c r="C514" s="26"/>
      <c r="D514" s="28"/>
      <c r="E514" s="36"/>
      <c r="F514" s="21"/>
      <c r="G514" s="141"/>
    </row>
    <row r="515" spans="1:7" ht="54.75" customHeight="1" x14ac:dyDescent="0.25">
      <c r="A515" s="6"/>
      <c r="B515" s="27"/>
      <c r="C515" s="26"/>
      <c r="D515" s="28"/>
      <c r="E515" s="36"/>
      <c r="F515" s="21"/>
      <c r="G515" s="141"/>
    </row>
    <row r="516" spans="1:7" ht="54.75" customHeight="1" x14ac:dyDescent="0.25">
      <c r="A516" s="6"/>
      <c r="B516" s="27"/>
      <c r="C516" s="26"/>
      <c r="D516" s="28"/>
      <c r="E516" s="36"/>
      <c r="F516" s="21"/>
      <c r="G516" s="141"/>
    </row>
    <row r="517" spans="1:7" ht="54.75" customHeight="1" x14ac:dyDescent="0.25">
      <c r="A517" s="6"/>
      <c r="B517" s="27"/>
      <c r="C517" s="26"/>
      <c r="D517" s="28"/>
      <c r="E517" s="36"/>
      <c r="F517" s="21"/>
      <c r="G517" s="141"/>
    </row>
    <row r="518" spans="1:7" ht="54.75" customHeight="1" x14ac:dyDescent="0.25">
      <c r="A518" s="6"/>
      <c r="B518" s="27"/>
      <c r="C518" s="26"/>
      <c r="D518" s="28"/>
      <c r="E518" s="36"/>
      <c r="F518" s="21"/>
      <c r="G518" s="141"/>
    </row>
    <row r="519" spans="1:7" ht="54.75" customHeight="1" x14ac:dyDescent="0.25">
      <c r="A519" s="6"/>
      <c r="B519" s="27"/>
      <c r="C519" s="26"/>
      <c r="D519" s="28"/>
      <c r="E519" s="36"/>
      <c r="F519" s="21"/>
      <c r="G519" s="141"/>
    </row>
    <row r="520" spans="1:7" ht="54.75" customHeight="1" x14ac:dyDescent="0.25">
      <c r="A520" s="6"/>
      <c r="B520" s="27"/>
      <c r="C520" s="26"/>
      <c r="D520" s="28"/>
      <c r="E520" s="36"/>
      <c r="F520" s="21"/>
      <c r="G520" s="141"/>
    </row>
    <row r="521" spans="1:7" ht="54.75" customHeight="1" x14ac:dyDescent="0.25">
      <c r="A521" s="6"/>
      <c r="B521" s="27"/>
      <c r="C521" s="26"/>
      <c r="D521" s="28"/>
      <c r="E521" s="36"/>
      <c r="F521" s="21"/>
      <c r="G521" s="141"/>
    </row>
    <row r="522" spans="1:7" ht="54.75" customHeight="1" x14ac:dyDescent="0.25">
      <c r="A522" s="6"/>
      <c r="B522" s="27"/>
      <c r="C522" s="26"/>
      <c r="D522" s="28"/>
      <c r="E522" s="36"/>
      <c r="F522" s="21"/>
      <c r="G522" s="32"/>
    </row>
    <row r="523" spans="1:7" ht="54.75" customHeight="1" x14ac:dyDescent="0.25">
      <c r="A523" s="6"/>
      <c r="B523" s="27"/>
      <c r="C523" s="26"/>
      <c r="D523" s="28"/>
      <c r="E523" s="36"/>
      <c r="F523" s="21"/>
      <c r="G523" s="32"/>
    </row>
    <row r="524" spans="1:7" ht="54.75" customHeight="1" x14ac:dyDescent="0.25">
      <c r="A524" s="6"/>
      <c r="B524" s="27"/>
      <c r="C524" s="26"/>
      <c r="D524" s="28"/>
      <c r="E524" s="36"/>
      <c r="F524" s="21"/>
      <c r="G524" s="32"/>
    </row>
    <row r="525" spans="1:7" ht="54.75" customHeight="1" x14ac:dyDescent="0.25">
      <c r="A525" s="6"/>
      <c r="B525" s="27"/>
      <c r="C525" s="26"/>
      <c r="D525" s="28"/>
      <c r="E525" s="36"/>
      <c r="F525" s="21"/>
      <c r="G525" s="32"/>
    </row>
    <row r="526" spans="1:7" ht="54.75" customHeight="1" x14ac:dyDescent="0.25">
      <c r="A526" s="6"/>
      <c r="B526" s="27"/>
      <c r="C526" s="26"/>
      <c r="D526" s="28"/>
      <c r="E526" s="36"/>
      <c r="F526" s="21"/>
      <c r="G526" s="32"/>
    </row>
    <row r="527" spans="1:7" ht="54.75" customHeight="1" x14ac:dyDescent="0.25">
      <c r="A527" s="6"/>
      <c r="B527" s="27"/>
      <c r="C527" s="26"/>
      <c r="D527" s="28"/>
      <c r="E527" s="36"/>
      <c r="F527" s="21"/>
      <c r="G527" s="32"/>
    </row>
    <row r="528" spans="1:7" ht="54.75" customHeight="1" x14ac:dyDescent="0.25">
      <c r="A528" s="6"/>
      <c r="B528" s="27"/>
      <c r="C528" s="26"/>
      <c r="D528" s="28"/>
      <c r="E528" s="36"/>
      <c r="F528" s="21"/>
      <c r="G528" s="32"/>
    </row>
    <row r="529" spans="1:7" ht="54.75" customHeight="1" x14ac:dyDescent="0.25">
      <c r="A529" s="6"/>
      <c r="B529" s="27"/>
      <c r="C529" s="26"/>
      <c r="D529" s="28"/>
      <c r="E529" s="36"/>
      <c r="F529" s="21"/>
      <c r="G529" s="32"/>
    </row>
    <row r="530" spans="1:7" ht="54.75" customHeight="1" x14ac:dyDescent="0.25">
      <c r="A530" s="6"/>
      <c r="B530" s="27"/>
      <c r="C530" s="26"/>
      <c r="D530" s="28"/>
      <c r="E530" s="36"/>
      <c r="F530" s="21"/>
      <c r="G530" s="32"/>
    </row>
    <row r="531" spans="1:7" ht="54.75" customHeight="1" x14ac:dyDescent="0.25">
      <c r="A531" s="6"/>
      <c r="B531" s="27"/>
      <c r="C531" s="26"/>
      <c r="D531" s="28"/>
      <c r="E531" s="36"/>
      <c r="F531" s="21"/>
      <c r="G531" s="32"/>
    </row>
    <row r="532" spans="1:7" ht="54.75" customHeight="1" x14ac:dyDescent="0.25">
      <c r="A532" s="6"/>
      <c r="B532" s="27"/>
      <c r="C532" s="26"/>
      <c r="D532" s="28"/>
      <c r="E532" s="36"/>
      <c r="F532" s="21"/>
      <c r="G532" s="32"/>
    </row>
    <row r="533" spans="1:7" ht="54.75" customHeight="1" x14ac:dyDescent="0.25">
      <c r="A533" s="6"/>
      <c r="B533" s="27"/>
      <c r="C533" s="26"/>
      <c r="D533" s="28"/>
      <c r="E533" s="36"/>
      <c r="F533" s="21"/>
      <c r="G533" s="32"/>
    </row>
    <row r="534" spans="1:7" ht="54.75" customHeight="1" x14ac:dyDescent="0.25">
      <c r="A534" s="6"/>
      <c r="B534" s="27"/>
      <c r="C534" s="26"/>
      <c r="D534" s="28"/>
      <c r="E534" s="36"/>
      <c r="F534" s="21"/>
      <c r="G534" s="32"/>
    </row>
    <row r="535" spans="1:7" ht="54.75" customHeight="1" x14ac:dyDescent="0.25">
      <c r="A535" s="6"/>
      <c r="B535" s="27"/>
      <c r="C535" s="26"/>
      <c r="D535" s="28"/>
      <c r="E535" s="36"/>
      <c r="F535" s="21"/>
      <c r="G535" s="32"/>
    </row>
    <row r="536" spans="1:7" ht="54.75" customHeight="1" x14ac:dyDescent="0.25">
      <c r="A536" s="6"/>
      <c r="B536" s="27"/>
      <c r="C536" s="26"/>
      <c r="D536" s="28"/>
      <c r="E536" s="36"/>
      <c r="F536" s="21"/>
      <c r="G536" s="32"/>
    </row>
    <row r="537" spans="1:7" ht="54.75" customHeight="1" x14ac:dyDescent="0.25">
      <c r="A537" s="6"/>
      <c r="B537" s="27"/>
      <c r="C537" s="26"/>
      <c r="D537" s="28"/>
      <c r="E537" s="36"/>
      <c r="F537" s="21"/>
      <c r="G537" s="32"/>
    </row>
    <row r="538" spans="1:7" ht="54.75" customHeight="1" x14ac:dyDescent="0.25">
      <c r="A538" s="6"/>
      <c r="B538" s="27"/>
      <c r="C538" s="26"/>
      <c r="D538" s="28"/>
      <c r="E538" s="36"/>
      <c r="F538" s="21"/>
      <c r="G538" s="32"/>
    </row>
    <row r="539" spans="1:7" ht="54.75" customHeight="1" x14ac:dyDescent="0.25">
      <c r="A539" s="6"/>
      <c r="B539" s="27"/>
      <c r="C539" s="26"/>
      <c r="D539" s="28"/>
      <c r="E539" s="36"/>
      <c r="F539" s="21"/>
      <c r="G539" s="32"/>
    </row>
    <row r="540" spans="1:7" ht="54.75" customHeight="1" x14ac:dyDescent="0.25">
      <c r="A540" s="6"/>
      <c r="B540" s="27"/>
      <c r="C540" s="26"/>
      <c r="D540" s="28"/>
      <c r="E540" s="36"/>
      <c r="F540" s="21"/>
      <c r="G540" s="32"/>
    </row>
    <row r="541" spans="1:7" ht="54.75" customHeight="1" x14ac:dyDescent="0.25">
      <c r="A541" s="6"/>
      <c r="B541" s="27"/>
      <c r="C541" s="26"/>
      <c r="D541" s="28"/>
      <c r="E541" s="36"/>
      <c r="F541" s="21"/>
      <c r="G541" s="32"/>
    </row>
    <row r="542" spans="1:7" ht="54.75" customHeight="1" x14ac:dyDescent="0.25">
      <c r="A542" s="6"/>
      <c r="B542" s="27"/>
      <c r="C542" s="26"/>
      <c r="D542" s="28"/>
      <c r="E542" s="36"/>
      <c r="F542" s="21"/>
      <c r="G542" s="32"/>
    </row>
    <row r="543" spans="1:7" ht="54.75" customHeight="1" x14ac:dyDescent="0.25">
      <c r="A543" s="6"/>
      <c r="B543" s="27"/>
      <c r="C543" s="26"/>
      <c r="D543" s="28"/>
      <c r="E543" s="36"/>
      <c r="F543" s="21"/>
      <c r="G543" s="32"/>
    </row>
    <row r="544" spans="1:7" ht="54.75" customHeight="1" x14ac:dyDescent="0.25">
      <c r="A544" s="6"/>
      <c r="B544" s="27"/>
      <c r="C544" s="26"/>
      <c r="D544" s="28"/>
      <c r="E544" s="36"/>
      <c r="F544" s="21"/>
      <c r="G544" s="32"/>
    </row>
    <row r="545" spans="1:7" ht="54.75" customHeight="1" x14ac:dyDescent="0.25">
      <c r="A545" s="6"/>
      <c r="B545" s="27"/>
      <c r="C545" s="26"/>
      <c r="D545" s="28"/>
      <c r="E545" s="36"/>
      <c r="F545" s="21"/>
      <c r="G545" s="32"/>
    </row>
    <row r="546" spans="1:7" ht="54.75" customHeight="1" x14ac:dyDescent="0.25">
      <c r="A546" s="6"/>
      <c r="B546" s="27"/>
      <c r="C546" s="26"/>
      <c r="D546" s="28"/>
      <c r="E546" s="36"/>
      <c r="F546" s="21"/>
      <c r="G546" s="32"/>
    </row>
    <row r="547" spans="1:7" ht="54.75" customHeight="1" x14ac:dyDescent="0.3">
      <c r="A547" s="3"/>
      <c r="B547" s="3"/>
      <c r="C547" s="3"/>
      <c r="D547" s="3"/>
      <c r="E547" s="60" t="s">
        <v>9</v>
      </c>
      <c r="F547" s="21"/>
      <c r="G547" s="21">
        <f>SUM(G269:G277)</f>
        <v>0</v>
      </c>
    </row>
    <row r="548" spans="1:7" ht="54.75" customHeight="1" x14ac:dyDescent="0.25">
      <c r="A548" s="63" t="s">
        <v>400</v>
      </c>
      <c r="B548" s="63"/>
      <c r="C548" s="63"/>
      <c r="D548" s="63"/>
      <c r="E548" s="63"/>
      <c r="F548" s="64"/>
      <c r="G548" s="22"/>
    </row>
    <row r="549" spans="1:7" ht="54.75" customHeight="1" x14ac:dyDescent="0.3">
      <c r="A549" s="3"/>
      <c r="B549" s="3"/>
      <c r="C549" s="3"/>
      <c r="D549" s="3"/>
      <c r="E549" s="60"/>
      <c r="F549" s="21"/>
      <c r="G549" s="21"/>
    </row>
    <row r="550" spans="1:7" ht="54.75" customHeight="1" x14ac:dyDescent="0.3">
      <c r="A550" s="3"/>
      <c r="B550" s="3"/>
      <c r="C550" s="3"/>
      <c r="D550" s="3"/>
      <c r="E550" s="60"/>
      <c r="F550" s="21"/>
      <c r="G550" s="21"/>
    </row>
    <row r="551" spans="1:7" ht="54.75" customHeight="1" x14ac:dyDescent="0.3">
      <c r="A551" s="3"/>
      <c r="B551" s="3"/>
      <c r="C551" s="3"/>
      <c r="D551" s="3"/>
      <c r="E551" s="60"/>
      <c r="F551" s="21"/>
      <c r="G551" s="21"/>
    </row>
    <row r="552" spans="1:7" ht="54.75" customHeight="1" x14ac:dyDescent="0.3">
      <c r="A552" s="3"/>
      <c r="B552" s="3"/>
      <c r="C552" s="3"/>
      <c r="D552" s="3"/>
      <c r="E552" s="60"/>
      <c r="F552" s="21"/>
      <c r="G552" s="21"/>
    </row>
    <row r="553" spans="1:7" ht="54.75" customHeight="1" x14ac:dyDescent="0.3">
      <c r="A553" s="3"/>
      <c r="B553" s="3"/>
      <c r="C553" s="3"/>
      <c r="D553" s="3"/>
      <c r="E553" s="60"/>
      <c r="F553" s="21"/>
      <c r="G553" s="21"/>
    </row>
    <row r="554" spans="1:7" ht="54.75" customHeight="1" x14ac:dyDescent="0.3">
      <c r="A554" s="3"/>
      <c r="B554" s="3"/>
      <c r="C554" s="3"/>
      <c r="D554" s="3"/>
      <c r="E554" s="60"/>
      <c r="F554" s="21"/>
      <c r="G554" s="21"/>
    </row>
    <row r="555" spans="1:7" ht="26.25" customHeight="1" thickBot="1" x14ac:dyDescent="0.3">
      <c r="A555" s="6"/>
      <c r="B555" s="27"/>
      <c r="C555" s="26"/>
      <c r="D555" s="28"/>
      <c r="E555" s="35"/>
      <c r="F555" s="21"/>
      <c r="G555" s="32"/>
    </row>
    <row r="556" spans="1:7" ht="54.75" customHeight="1" thickBot="1" x14ac:dyDescent="0.3">
      <c r="A556" s="1"/>
      <c r="B556" s="2"/>
      <c r="C556" s="1"/>
      <c r="D556" s="5"/>
      <c r="E556" s="69"/>
      <c r="F556" s="70"/>
      <c r="G556" s="70" t="e">
        <f>#REF!+#REF!+G39+G45+G82+G85+G118+G130+G150+G201+G209+G216+G233+G246+G267+G547</f>
        <v>#REF!</v>
      </c>
    </row>
    <row r="557" spans="1:7" s="50" customFormat="1" x14ac:dyDescent="0.25">
      <c r="A557" s="1"/>
      <c r="B557" s="2"/>
      <c r="C557" s="1"/>
      <c r="D557" s="5"/>
      <c r="E557" s="2"/>
      <c r="F557" s="1"/>
    </row>
  </sheetData>
  <mergeCells count="9">
    <mergeCell ref="A87:B87"/>
    <mergeCell ref="A247:B247"/>
    <mergeCell ref="A268:B268"/>
    <mergeCell ref="A14:B14"/>
    <mergeCell ref="B1:D1"/>
    <mergeCell ref="B2:D2"/>
    <mergeCell ref="B5:D5"/>
    <mergeCell ref="A9:B9"/>
    <mergeCell ref="A46:B46"/>
  </mergeCells>
  <printOptions horizontalCentered="1"/>
  <pageMargins left="0.35433070866141736" right="0.35433070866141736" top="0.19685039370078741" bottom="0.98425196850393704" header="0.94488188976377963" footer="0"/>
  <pageSetup scale="37" orientation="landscape" r:id="rId1"/>
  <headerFooter alignWithMargins="0"/>
  <rowBreaks count="4" manualBreakCount="4">
    <brk id="86" max="6" man="1"/>
    <brk id="102" max="6" man="1"/>
    <brk id="246" max="6" man="1"/>
    <brk id="264" max="6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PTAR</vt:lpstr>
      <vt:lpstr>PTAR!Área_de_impresión</vt:lpstr>
      <vt:lpstr>PTAR!Títulos_a_imprimir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ESTUDIOS</cp:lastModifiedBy>
  <cp:lastPrinted>2021-01-19T04:04:58Z</cp:lastPrinted>
  <dcterms:created xsi:type="dcterms:W3CDTF">2018-11-26T18:55:10Z</dcterms:created>
  <dcterms:modified xsi:type="dcterms:W3CDTF">2021-01-22T20:39:14Z</dcterms:modified>
</cp:coreProperties>
</file>